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1355" windowHeight="7455" firstSheet="3" activeTab="5"/>
  </bookViews>
  <sheets>
    <sheet name="quarterly Progress report" sheetId="1" r:id="rId1"/>
    <sheet name="Summary Phy. quarterly " sheetId="2" r:id="rId2"/>
    <sheet name="Quarterly fin. review-detail" sheetId="3" r:id="rId3"/>
    <sheet name="deficit finance" sheetId="4" r:id="rId4"/>
    <sheet name="Summary quarterly financial " sheetId="5" r:id="rId5"/>
    <sheet name="Summary sheet PIA" sheetId="6" r:id="rId6"/>
  </sheets>
  <definedNames/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H1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Do mention the date of reporting</t>
        </r>
      </text>
    </comment>
  </commentList>
</comments>
</file>

<file path=xl/comments2.xml><?xml version="1.0" encoding="utf-8"?>
<comments xmlns="http://schemas.openxmlformats.org/spreadsheetml/2006/main">
  <authors>
    <author>User1</author>
  </authors>
  <commentList>
    <comment ref="D12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Module on Pulses pop</t>
        </r>
      </text>
    </comment>
  </commentList>
</comments>
</file>

<file path=xl/comments3.xml><?xml version="1.0" encoding="utf-8"?>
<comments xmlns="http://schemas.openxmlformats.org/spreadsheetml/2006/main">
  <authors>
    <author>Compaq</author>
  </authors>
  <commentList>
    <comment ref="B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B3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Please provide the total amount here</t>
        </r>
      </text>
    </comment>
    <comment ref="B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add the other relevant fields</t>
        </r>
      </text>
    </comment>
    <comment ref="B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</t>
        </r>
      </text>
    </comment>
    <comment ref="B15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16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provide the total amount here</t>
        </r>
      </text>
    </comment>
    <comment ref="B3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3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here.</t>
        </r>
      </text>
    </comment>
    <comment ref="B3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</t>
        </r>
      </text>
    </comment>
    <comment ref="B38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</t>
        </r>
      </text>
    </comment>
    <comment ref="B43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insert the relevant fields</t>
        </r>
      </text>
    </comment>
    <comment ref="B44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</t>
        </r>
      </text>
    </comment>
    <comment ref="B52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 </t>
        </r>
      </text>
    </comment>
  </commentList>
</comments>
</file>

<file path=xl/comments4.xml><?xml version="1.0" encoding="utf-8"?>
<comments xmlns="http://schemas.openxmlformats.org/spreadsheetml/2006/main">
  <authors>
    <author>Compaq</author>
    <author>User1</author>
  </authors>
  <commentList>
    <comment ref="B61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 </t>
        </r>
      </text>
    </comment>
    <comment ref="B53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give the total amount</t>
        </r>
      </text>
    </comment>
    <comment ref="B52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insert the relevant fields</t>
        </r>
      </text>
    </comment>
    <comment ref="B4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</t>
        </r>
      </text>
    </comment>
    <comment ref="B46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</t>
        </r>
      </text>
    </comment>
    <comment ref="B4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here.</t>
        </r>
      </text>
    </comment>
    <comment ref="B3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25" authorId="0">
      <text>
        <r>
          <rPr>
            <b/>
            <sz val="9"/>
            <rFont val="Tahoma"/>
            <family val="2"/>
          </rPr>
          <t>Compaq:</t>
        </r>
        <r>
          <rPr>
            <sz val="11"/>
            <rFont val="Tahoma"/>
            <family val="2"/>
          </rPr>
          <t xml:space="preserve">
Please provide the total amount here</t>
        </r>
      </text>
    </comment>
    <comment ref="B24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insert the relevant fields here</t>
        </r>
      </text>
    </comment>
    <comment ref="B19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provide the total amount here</t>
        </r>
      </text>
    </comment>
    <comment ref="B18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Please add the other relevant fields</t>
        </r>
      </text>
    </comment>
    <comment ref="B12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Please provide the total amount here</t>
        </r>
      </text>
    </comment>
    <comment ref="B10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C75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few cheques issued but not clear</t>
        </r>
      </text>
    </comment>
    <comment ref="C71" authorId="1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Tally Balance</t>
        </r>
      </text>
    </comment>
  </commentList>
</comments>
</file>

<file path=xl/comments5.xml><?xml version="1.0" encoding="utf-8"?>
<comments xmlns="http://schemas.openxmlformats.org/spreadsheetml/2006/main">
  <authors>
    <author>User1</author>
  </authors>
  <commentList>
    <comment ref="F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 Bank interest of Rs 18955</t>
        </r>
      </text>
    </comment>
  </commentList>
</comments>
</file>

<file path=xl/comments6.xml><?xml version="1.0" encoding="utf-8"?>
<comments xmlns="http://schemas.openxmlformats.org/spreadsheetml/2006/main">
  <authors>
    <author>Compaq</author>
  </authors>
  <commentList>
    <comment ref="A16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Please add rows in case of requirement</t>
        </r>
      </text>
    </comment>
    <comment ref="E1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Applicable only in case of the activities which can have quantifiable outputs. Mention only in case it is applicable</t>
        </r>
      </text>
    </comment>
  </commentList>
</comments>
</file>

<file path=xl/sharedStrings.xml><?xml version="1.0" encoding="utf-8"?>
<sst xmlns="http://schemas.openxmlformats.org/spreadsheetml/2006/main" count="469" uniqueCount="356">
  <si>
    <t>ST</t>
  </si>
  <si>
    <t>SC</t>
  </si>
  <si>
    <t>OBCs</t>
  </si>
  <si>
    <t>Average additional foodgrains per family</t>
  </si>
  <si>
    <t>Number of Districts</t>
  </si>
  <si>
    <t>Men</t>
  </si>
  <si>
    <t>Women</t>
  </si>
  <si>
    <t>Revenue Villages</t>
  </si>
  <si>
    <t>Rs 7501-10000</t>
  </si>
  <si>
    <t>Rs.10001-15000</t>
  </si>
  <si>
    <t>more than Rs.15000</t>
  </si>
  <si>
    <t>% of families meeting benchmark yield</t>
  </si>
  <si>
    <t>Parameters</t>
  </si>
  <si>
    <t>Name of PIA</t>
  </si>
  <si>
    <t>To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</si>
  <si>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</si>
  <si>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</si>
  <si>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</si>
  <si>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</si>
  <si>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</si>
  <si>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</si>
  <si>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</si>
  <si>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</si>
  <si>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</si>
  <si>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2. Input:</t>
  </si>
  <si>
    <t>2.1.1</t>
  </si>
  <si>
    <t>2.1.3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</si>
  <si>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</si>
  <si>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</si>
  <si>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</si>
  <si>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</si>
  <si>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</si>
  <si>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</si>
  <si>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</si>
  <si>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 Output</t>
  </si>
  <si>
    <t>3.2.2</t>
  </si>
  <si>
    <t>3.2.3</t>
  </si>
  <si>
    <t>3.4.1</t>
  </si>
  <si>
    <t>3.4.2</t>
  </si>
  <si>
    <t>3.4.2.1</t>
  </si>
  <si>
    <t>3.4.2.2</t>
  </si>
  <si>
    <t>3.5.1</t>
  </si>
  <si>
    <t>2.4.1</t>
  </si>
  <si>
    <t>Funds leveraged from other govt. programs (MGNREGA/RKVY etc)</t>
  </si>
  <si>
    <t>Capacity building of CRP</t>
  </si>
  <si>
    <t>1.5.4</t>
  </si>
  <si>
    <t>1.6.2</t>
  </si>
  <si>
    <t>1.6.3</t>
  </si>
  <si>
    <t>Number of Producer Organisations registered (Give the details with Year of Registration in annexure)</t>
  </si>
  <si>
    <t>Number of Blocks</t>
  </si>
  <si>
    <t>No. of Gram Panchayats</t>
  </si>
  <si>
    <t>acre</t>
  </si>
  <si>
    <t>No. of days</t>
  </si>
  <si>
    <t>capital investment for common infrastructure/CFC</t>
  </si>
  <si>
    <t>Capacity building of target women farmers</t>
  </si>
  <si>
    <t>Qtls.</t>
  </si>
  <si>
    <t>No. of Village level Federations covered</t>
  </si>
  <si>
    <t>No. of SHGs covered</t>
  </si>
  <si>
    <t>No. of Cluster Level/Block level Federations covered</t>
  </si>
  <si>
    <t xml:space="preserve">% of the SHGs intervened covered </t>
  </si>
  <si>
    <t>%</t>
  </si>
  <si>
    <t>Number of  village level Producers'/Collectors' Groups formed</t>
  </si>
  <si>
    <t>No. of training modules developed for SHG members</t>
  </si>
  <si>
    <t>No. of Training modules developed for Community Resource Persons</t>
  </si>
  <si>
    <t>No. of training modules developed for Community Para Professionals</t>
  </si>
  <si>
    <t>Capacity building of Community Para Professionals</t>
  </si>
  <si>
    <t xml:space="preserve">No. </t>
  </si>
  <si>
    <t>No. of days of Capacity building of women farmers</t>
  </si>
  <si>
    <t>No. of days of Capacity building of Community Para Professionals</t>
  </si>
  <si>
    <t>No. of days of Capacity Building of Community Resource persons</t>
  </si>
  <si>
    <t>Incremental increase in crop output for the Women Farmers covered under MKSP</t>
  </si>
  <si>
    <t>Incremental increase in NTFP collection for Women Farmers covered under MKSP</t>
  </si>
  <si>
    <t>Rs. Lakhs</t>
  </si>
  <si>
    <t>Incremental increase in revenue generation for Women Farmers covered by MKSP under Livestock activities</t>
  </si>
  <si>
    <t>Incremental increase in revenue generation for Women Farmers covered by MKSP under sustainable agriculture</t>
  </si>
  <si>
    <t>Incremental increase in revenue generation for Women Farmers covered by MKSP under NTFP activities</t>
  </si>
  <si>
    <t>Gross incremental revenue generation for the livelihood interventions in the area covered</t>
  </si>
  <si>
    <t>Benckmark productivity level Per acre</t>
  </si>
  <si>
    <t xml:space="preserve">Gross incremental revenue generation from the Livelihood interventions per Women Farmer covered </t>
  </si>
  <si>
    <t>Mandays/Womendays of work created as a result of value addition activity</t>
  </si>
  <si>
    <t>Total amount of wages paid to the workers involved in Value addition activity</t>
  </si>
  <si>
    <t>No. of women/men involved in Value addition by the Producers' organizations/NTFP collectives/Livestock related collectives</t>
  </si>
  <si>
    <t>Rs Lakhs</t>
  </si>
  <si>
    <t>Gross incremental revenue generation from all the crops/products marketed collectively</t>
  </si>
  <si>
    <t>Rs. lakhs</t>
  </si>
  <si>
    <t>Gross Incremental benefit per Women members involved in collective marketing</t>
  </si>
  <si>
    <t>Number of SHG members who are part of Producer's/Collector's groups (Please don't double count members)</t>
  </si>
  <si>
    <t>Total agricultural land under Share cropping / lease by the Women Farmers covered under MKSP</t>
  </si>
  <si>
    <t xml:space="preserve"> Total irrigated area out of the total agricultural area of Women Farmers in the area of operations of PIA under MKSP</t>
  </si>
  <si>
    <t>Credit leveraged from SHG Federations- Both Village Level and Cluster/Block Levels</t>
  </si>
  <si>
    <t>Credit leveraged from Banks</t>
  </si>
  <si>
    <t>Social Capital Development</t>
  </si>
  <si>
    <t>Net returns to the Producer Organizations from Collective marketing</t>
  </si>
  <si>
    <t xml:space="preserve">Net returns to the Producer Organizations from Value addition </t>
  </si>
  <si>
    <t>Date of PAC approval</t>
  </si>
  <si>
    <t>1.4.4</t>
  </si>
  <si>
    <t>1.4.5</t>
  </si>
  <si>
    <t>1.4.6</t>
  </si>
  <si>
    <t>1.4.7</t>
  </si>
  <si>
    <t>2.1.5</t>
  </si>
  <si>
    <t>2.4.2</t>
  </si>
  <si>
    <t>2.4.3</t>
  </si>
  <si>
    <t>2.4.4</t>
  </si>
  <si>
    <t>2.5.1</t>
  </si>
  <si>
    <t>2.5.2</t>
  </si>
  <si>
    <t>2.5.3</t>
  </si>
  <si>
    <t>2.5.4</t>
  </si>
  <si>
    <t>2.5.5</t>
  </si>
  <si>
    <t>3.2.1</t>
  </si>
  <si>
    <t>3.2.4</t>
  </si>
  <si>
    <t>3.3.1</t>
  </si>
  <si>
    <t>3.3.1.1</t>
  </si>
  <si>
    <t>3.3.1.2</t>
  </si>
  <si>
    <t>3.3.1.3</t>
  </si>
  <si>
    <t>3.3.1.4</t>
  </si>
  <si>
    <t>3.5.2</t>
  </si>
  <si>
    <t>3.5.3</t>
  </si>
  <si>
    <t>3.5.4</t>
  </si>
  <si>
    <t>3.5.5</t>
  </si>
  <si>
    <t>3.5.6</t>
  </si>
  <si>
    <t>3.5.7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</si>
  <si>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</si>
  <si>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</si>
  <si>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Geographical coverage: Please provide the details in the manner mentioned below</t>
  </si>
  <si>
    <t>Total Agricultural area of Women Farmers in the area of operations (Net cropped area): Please give the total area and the breakup as mentioned below</t>
  </si>
  <si>
    <t>Capacity building: Please provide the informations in the manner mentioned below</t>
  </si>
  <si>
    <t>Finances Leveraged- Breakup source wise (Rs. Lakhs): Please provide the break up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</si>
  <si>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</si>
  <si>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</si>
  <si>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</si>
  <si>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Community Resources Persons (Women CRPs only) trained in Sustainable agriculture/NTFP/Livestock practices: Please provide the total no. here and the breakup under each subhead in the annexure</t>
  </si>
  <si>
    <t>Community Para Professionals: Please provide the informations in the manner mentioned below</t>
  </si>
  <si>
    <t>Marketing initiatives: Please provide the informations in the manner mentioned below and relevant evidence in the annexure</t>
  </si>
  <si>
    <t>UoM(Unit of measurement)examples given</t>
  </si>
  <si>
    <t>Progress upto previous reporting period (Up to end of previous  quarter since inception of project) (A)</t>
  </si>
  <si>
    <t>Cumulative Target upto the end of previous quarter since inception of project (A')</t>
  </si>
  <si>
    <t>Target for the current quarter (B')</t>
  </si>
  <si>
    <t>Cumulative target till the end of reporting/currently ended quarter (A'+B')</t>
  </si>
  <si>
    <t>% achievement of the target [(A+B/A'+B')*100]</t>
  </si>
  <si>
    <t>% target achievement till the previous quarter end, since inception</t>
  </si>
  <si>
    <t>% target achievement in the current quarter</t>
  </si>
  <si>
    <t>Progress Up to end of reporting period ( cumulative till the end of reporting/ currently ended quarter) (A)+(B)</t>
  </si>
  <si>
    <t>Current Period ( progress for the reporting  or current quarter) (B)</t>
  </si>
  <si>
    <t>Sl.No</t>
  </si>
  <si>
    <t>Budget Heads</t>
  </si>
  <si>
    <t>Project Inception</t>
  </si>
  <si>
    <t>Mahila Kisan profiling</t>
  </si>
  <si>
    <t>DPR Preparation</t>
  </si>
  <si>
    <t>Technical protocols documentation</t>
  </si>
  <si>
    <t>Value-chain Studies</t>
  </si>
  <si>
    <t>Other (Specify)</t>
  </si>
  <si>
    <t>….</t>
  </si>
  <si>
    <t xml:space="preserve">Institution Building </t>
  </si>
  <si>
    <t>Mobilisation &amp; Promotion of producer groups</t>
  </si>
  <si>
    <t>Promotion of producer group federation</t>
  </si>
  <si>
    <t>Management support to producer federation</t>
  </si>
  <si>
    <t>Capacity Building</t>
  </si>
  <si>
    <t>Training module development : Print</t>
  </si>
  <si>
    <t xml:space="preserve">Training module development : audio-visual </t>
  </si>
  <si>
    <t>Training equipment &amp; material</t>
  </si>
  <si>
    <t xml:space="preserve">Training to CRP </t>
  </si>
  <si>
    <t>Trainings to para-professionals</t>
  </si>
  <si>
    <t xml:space="preserve">Training to Community </t>
  </si>
  <si>
    <t>Training to leaders &amp; PRI</t>
  </si>
  <si>
    <t>Exposure visits of CRPs to immersion sites</t>
  </si>
  <si>
    <t>Exposure visit of para-professional to immersion sites</t>
  </si>
  <si>
    <t>Exposure visit of Community to immersion sites</t>
  </si>
  <si>
    <t>Service charge to CRP (Excluding the resource fee received by them as trainers)</t>
  </si>
  <si>
    <t>Service charge to para-professionals (Excluding the resource fee received by them as trainers)</t>
  </si>
  <si>
    <t>Community Investment Support</t>
  </si>
  <si>
    <t>Community Infrastructure</t>
  </si>
  <si>
    <t>Inputs to the mahila kisan (grant/subsidy/full loan)</t>
  </si>
  <si>
    <t>Inputs to producer groups/ federation (grant/subsidy/full loan)</t>
  </si>
  <si>
    <t>Operational Fund of Producer federation</t>
  </si>
  <si>
    <t>Knowledge Management</t>
  </si>
  <si>
    <t>Identification of best practices</t>
  </si>
  <si>
    <t>Documentation of best practices</t>
  </si>
  <si>
    <t>Dissemination of best practices</t>
  </si>
  <si>
    <t>Monitoring &amp; Evaluation</t>
  </si>
  <si>
    <t>Baseline survey</t>
  </si>
  <si>
    <t>Endline survey</t>
  </si>
  <si>
    <t>Independent evaluation studies</t>
  </si>
  <si>
    <t>Public information disclosure</t>
  </si>
  <si>
    <t>Social Audit</t>
  </si>
  <si>
    <t>Administration Expenditure (Maximum 5% of total project cost)</t>
  </si>
  <si>
    <t>Staff salaries</t>
  </si>
  <si>
    <t>Travel &amp; conveyance</t>
  </si>
  <si>
    <t>Stationary</t>
  </si>
  <si>
    <t>Communication</t>
  </si>
  <si>
    <t xml:space="preserve">Grand Total </t>
  </si>
  <si>
    <t>Total available funds- as per the budget approval for the given year</t>
  </si>
  <si>
    <t>Expenditure as % of total available funds- till the end of previous reporting period</t>
  </si>
  <si>
    <t>Opening balance for the given reporting period</t>
  </si>
  <si>
    <t>Unutilized funds as % of total available funds- approved for the year</t>
  </si>
  <si>
    <t>Total expenditure till the end of previous reporting quarter</t>
  </si>
  <si>
    <t>Expenditure in the current quarter</t>
  </si>
  <si>
    <t>Expenditure as % of opening balance for the quarter</t>
  </si>
  <si>
    <t>Balance unutilized funds at the end of reporting quarter</t>
  </si>
  <si>
    <t>Sl. No.</t>
  </si>
  <si>
    <t>Particulars</t>
  </si>
  <si>
    <t>% achievement of target for the current quarter</t>
  </si>
  <si>
    <t>% achievement of overall target</t>
  </si>
  <si>
    <t>Livelihood groups formed and working</t>
  </si>
  <si>
    <t>Community Resources Persons (Women CRPs only) trained in Sustainable agriculture/NTFP/Livestock practices</t>
  </si>
  <si>
    <t>Outreach Details</t>
  </si>
  <si>
    <t>Basic Details</t>
  </si>
  <si>
    <t>Total Agricultural area of Mahila Kisan in the area of operations (Net cropped area)</t>
  </si>
  <si>
    <t>Total No. of Mahila Kisan Covered</t>
  </si>
  <si>
    <t>No. of Mahila Kisan covered (Castewise): Please give total no. here and the break up below</t>
  </si>
  <si>
    <t>OBC</t>
  </si>
  <si>
    <t>Progress till the previous reporting quarter</t>
  </si>
  <si>
    <t>Progress in the current quarter</t>
  </si>
  <si>
    <t>Other (Please specify. In case of more than one source, mention them seperately by addition of columns)</t>
  </si>
  <si>
    <t>Opening Balance</t>
  </si>
  <si>
    <t>Total</t>
  </si>
  <si>
    <t>Receipts</t>
  </si>
  <si>
    <t>Total amount for the quarter</t>
  </si>
  <si>
    <t>Expenditure as % of total available funds</t>
  </si>
  <si>
    <t>MKSP</t>
  </si>
  <si>
    <t>Amount</t>
  </si>
  <si>
    <t xml:space="preserve">MKSP </t>
  </si>
  <si>
    <t>Sources of Funds</t>
  </si>
  <si>
    <t>Unutilized funds</t>
  </si>
  <si>
    <t>Unutilized funds as % of total available funds for quarter</t>
  </si>
  <si>
    <t>Other (Please specify. In case of more than one source, mention them seperately by addition of rows)</t>
  </si>
  <si>
    <t>Cash Inflows</t>
  </si>
  <si>
    <t>Cash Outflows</t>
  </si>
  <si>
    <t>Balance unutilized funds</t>
  </si>
  <si>
    <t>Broad cost heads for MKSP</t>
  </si>
  <si>
    <t>Institution Building</t>
  </si>
  <si>
    <t>Administration</t>
  </si>
  <si>
    <t xml:space="preserve">Expenditure </t>
  </si>
  <si>
    <t>Componentwise break up of the expenditure for the quarter</t>
  </si>
  <si>
    <t>Financial Progress: Summary</t>
  </si>
  <si>
    <t>No. of Mahila Kisan trained in atleast one activity covered under MKSP</t>
  </si>
  <si>
    <t>No. of women farmers trained on atleast one activity covered under MKSP(Castewise): Please Provide total no. and breakup as mentioned below</t>
  </si>
  <si>
    <t>Sustainable Agriculture</t>
  </si>
  <si>
    <t>NTFP activity</t>
  </si>
  <si>
    <t>Livestock activity</t>
  </si>
  <si>
    <t>No. of women farmers within SHGs trained in at least one of the activities covered. Give Total No. (Provide Breakup in the annexure)</t>
  </si>
  <si>
    <t>1.3.1</t>
  </si>
  <si>
    <t>1.3.2</t>
  </si>
  <si>
    <t>1.3.3</t>
  </si>
  <si>
    <t>Total No. of women farmers covered under MKSP :</t>
  </si>
  <si>
    <t>Input Indicators</t>
  </si>
  <si>
    <t>No of Districts</t>
  </si>
  <si>
    <t>No. of blocks entered</t>
  </si>
  <si>
    <t>No. of villages entered</t>
  </si>
  <si>
    <t xml:space="preserve">No of Mahila Kisans </t>
  </si>
  <si>
    <t>No. of producer groups formed</t>
  </si>
  <si>
    <t>No of Mahila Kisans in Producers' groups</t>
  </si>
  <si>
    <t>No. of trainings of Mahila Kisans held</t>
  </si>
  <si>
    <t>No. of Mahila Kisans trained</t>
  </si>
  <si>
    <t>No. of CRPs selected</t>
  </si>
  <si>
    <t>No. of CRPs trained</t>
  </si>
  <si>
    <t>No of trainings held for CRP</t>
  </si>
  <si>
    <t>No of training days for CRP</t>
  </si>
  <si>
    <t>No. of Training modules developed and conducted</t>
  </si>
  <si>
    <t>No. of families adopting SA practices</t>
  </si>
  <si>
    <t>A/V training modules developed for community/CRP training</t>
  </si>
  <si>
    <t>Khariff</t>
  </si>
  <si>
    <t>Rabi</t>
  </si>
  <si>
    <t xml:space="preserve">Best practices identified </t>
  </si>
  <si>
    <t>Area of activity under MKSP</t>
  </si>
  <si>
    <t>No. of Mahila Kisan covered under the practice</t>
  </si>
  <si>
    <t>Benefits accrued to the Mahila Kisan as a result of the practice (in Lakhs)</t>
  </si>
  <si>
    <t>Remarks</t>
  </si>
  <si>
    <t>Net cropped area in acres under Sustainable Agriculture of MKSP owned by Mahila Kisan</t>
  </si>
  <si>
    <t>No. of training modules developed for Mahila Kisan</t>
  </si>
  <si>
    <t>No. of days of Capacity building of Mahila Kisan</t>
  </si>
  <si>
    <t>"Infrastructure &amp; Marketing Fund" for MKSP Funding used as :  (Rs. Lakh): Please provide the total fund here utilized and the break up of the funds as mentioned below</t>
  </si>
  <si>
    <t>No. of families meeting benchmark yield for crops grown under SA practices</t>
  </si>
  <si>
    <t>1.2.1</t>
  </si>
  <si>
    <t>1.2.2</t>
  </si>
  <si>
    <t>1.2.3</t>
  </si>
  <si>
    <t>1.2.4</t>
  </si>
  <si>
    <t>1.5.2</t>
  </si>
  <si>
    <t>1.6.1</t>
  </si>
  <si>
    <t>2.1.2</t>
  </si>
  <si>
    <t>2.1.4</t>
  </si>
  <si>
    <t>2.1.6</t>
  </si>
  <si>
    <t>2.2.1</t>
  </si>
  <si>
    <t>2.2.2</t>
  </si>
  <si>
    <t>2.2.3</t>
  </si>
  <si>
    <t>Area of Land under SA (acres)</t>
  </si>
  <si>
    <t>No of days of training given to Mahila Kisan</t>
  </si>
  <si>
    <t>No of Mahila Kisans in SHGs</t>
  </si>
  <si>
    <t>No. of Value chain studies completed</t>
  </si>
  <si>
    <t>Nos.</t>
  </si>
  <si>
    <t>Balance as on end of reporting period</t>
  </si>
  <si>
    <t>Less: Expenditure during the Current Period</t>
  </si>
  <si>
    <t>Add: Bank Interest Received</t>
  </si>
  <si>
    <t>Bank Interest Received Current Reporting Period</t>
  </si>
  <si>
    <t>Add: Grant Received during the current reporting period</t>
  </si>
  <si>
    <t>Bank Interest Received up to Previous Reporting Period</t>
  </si>
  <si>
    <t>Opening Balance as on first day of current reporting period</t>
  </si>
  <si>
    <t>Amount  (Rs.)</t>
  </si>
  <si>
    <t>Bank Interest on MKSP Funds</t>
  </si>
  <si>
    <t>Amount (Rs.)</t>
  </si>
  <si>
    <t>MKSP Fund Balance for the current reporting period</t>
  </si>
  <si>
    <t>Up to end of reporting period ((F/P)*100)=S</t>
  </si>
  <si>
    <t>Current Period ((E/O)*100)=R</t>
  </si>
  <si>
    <t>Upto the end of Previous reporting period ((D/N)*100)=Q</t>
  </si>
  <si>
    <t>Up to end of all reporting period (P=N+O)</t>
  </si>
  <si>
    <t>Current Period (O= E+L)</t>
  </si>
  <si>
    <t>Upto the end of previous reporting period (N=K+D)</t>
  </si>
  <si>
    <t>Up to end of all reporting period (M=K+L)</t>
  </si>
  <si>
    <t>Current Period (L)</t>
  </si>
  <si>
    <t>Upto the end of previous reporting period (K)</t>
  </si>
  <si>
    <t>Upto the end of all reporting periods ((H/C)*100)=J</t>
  </si>
  <si>
    <t>Upto the end of current reporting period ((G/B)*100)=I</t>
  </si>
  <si>
    <t>Upto the end of previous reporting period ((X/A)*100)= Y</t>
  </si>
  <si>
    <t>Upto end of all reporting periods (C-F)= H</t>
  </si>
  <si>
    <t>Upto current period (B-E)= G</t>
  </si>
  <si>
    <t>Upto end of previous reporting period (A-D)= X</t>
  </si>
  <si>
    <t>Up to end of reporting period (D+E)= F</t>
  </si>
  <si>
    <t>Current Period E</t>
  </si>
  <si>
    <t>Upto previous Reporting Period (D)</t>
  </si>
  <si>
    <t>Up to end of reporting period (A+B)= C</t>
  </si>
  <si>
    <t>Current Period (B)</t>
  </si>
  <si>
    <t>Up to Previous Reporting Period (A)</t>
  </si>
  <si>
    <t>Total Budget as per proposal</t>
  </si>
  <si>
    <t>% MKSP Funds</t>
  </si>
  <si>
    <t>Expenditure Total (all sources)</t>
  </si>
  <si>
    <t>Expenditure Non-MKSP (other )</t>
  </si>
  <si>
    <t>Variance in %</t>
  </si>
  <si>
    <t>Variance</t>
  </si>
  <si>
    <t>Expenditure MKSP</t>
  </si>
  <si>
    <t>Budget MKSP</t>
  </si>
  <si>
    <t xml:space="preserve">Provisional Expenses Statement </t>
  </si>
  <si>
    <t>No. of tranches received:</t>
  </si>
  <si>
    <t>Date of PAC:</t>
  </si>
  <si>
    <t>Name of the PIA:                                                                                                                        Regd. No:</t>
  </si>
  <si>
    <t>Name of PIA: Harsha Trust</t>
  </si>
  <si>
    <t xml:space="preserve">Registration No. of PIA:Registered under Indian Trust Act  
            211/2002 (Book no-IV, Volume no-5, page-201 to 218)
</t>
  </si>
  <si>
    <t>Project Title: Mahila Kisan Sashakti Karan Pariyojana</t>
  </si>
  <si>
    <t>Date of Fund release: 28 October 2013</t>
  </si>
  <si>
    <t>Reporting Period: January 2014 to March 2014</t>
  </si>
  <si>
    <t>Office Rent</t>
  </si>
  <si>
    <t>Project Name: Mahila Kisan Sashaktikaran Pariyajana</t>
  </si>
  <si>
    <t>Date of Fund release (Current tranche): 28 October 2013</t>
  </si>
  <si>
    <t>Total Sanctioned Amount till  date:0.241 Lakhs</t>
  </si>
  <si>
    <t>Total Project Period: 3 Years</t>
  </si>
  <si>
    <t>House Rent</t>
  </si>
  <si>
    <t>Harsha Trust</t>
  </si>
  <si>
    <t>WADI</t>
  </si>
  <si>
    <t>Income start after 4th years</t>
  </si>
  <si>
    <t>Operational Fund of Producer federation(Poultry)</t>
  </si>
  <si>
    <t>From:July 2014</t>
  </si>
  <si>
    <t>To:Sept 2014</t>
  </si>
  <si>
    <t>Well</t>
  </si>
  <si>
    <t xml:space="preserve">Operational Fund of Producer federation (cooperative) </t>
  </si>
  <si>
    <t>Community Infrastructure (ring well)</t>
  </si>
  <si>
    <t>Ring Well</t>
  </si>
  <si>
    <t>Minorities and Others</t>
  </si>
  <si>
    <t>upto 4th  quarter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</si>
</sst>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_(* #,##0_);_(* \(#,##0\);_(* &quot;-&quot;??_);_(@_)"/>
    <numFmt numFmtId="181" formatCode="[$-409]mmmm\ dd\,\ yyyy;@"/>
    <numFmt numFmtId="182" formatCode="_(* #,##0.0_);_(* \(#,##0.0\);_(* &quot;-&quot;??_);_(@_)"/>
    <numFmt numFmtId="183" formatCode="0.0"/>
    <numFmt numFmtId="184" formatCode="0;[Red]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32"/>
      <name val="Calibri"/>
      <family val="0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i/>
      <sz val="20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9" fontId="18" fillId="0" borderId="10" xfId="60" applyFont="1" applyFill="1" applyBorder="1" applyAlignment="1" applyProtection="1">
      <alignment horizontal="right" vertical="center" wrapText="1"/>
      <protection locked="0"/>
    </xf>
    <xf numFmtId="9" fontId="20" fillId="0" borderId="10" xfId="60" applyFont="1" applyFill="1" applyBorder="1" applyAlignment="1" applyProtection="1">
      <alignment vertical="center" wrapText="1"/>
      <protection locked="0"/>
    </xf>
    <xf numFmtId="9" fontId="20" fillId="0" borderId="11" xfId="6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" fontId="18" fillId="0" borderId="14" xfId="0" applyNumberFormat="1" applyFont="1" applyFill="1" applyBorder="1" applyAlignment="1">
      <alignment/>
    </xf>
    <xf numFmtId="17" fontId="18" fillId="0" borderId="0" xfId="0" applyNumberFormat="1" applyFont="1" applyFill="1" applyBorder="1" applyAlignment="1">
      <alignment/>
    </xf>
    <xf numFmtId="16" fontId="18" fillId="0" borderId="14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wrapText="1"/>
    </xf>
    <xf numFmtId="0" fontId="24" fillId="7" borderId="11" xfId="0" applyFont="1" applyFill="1" applyBorder="1" applyAlignment="1">
      <alignment vertical="center"/>
    </xf>
    <xf numFmtId="0" fontId="24" fillId="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180" fontId="25" fillId="24" borderId="11" xfId="42" applyNumberFormat="1" applyFont="1" applyFill="1" applyBorder="1" applyAlignment="1">
      <alignment vertical="center" wrapText="1"/>
    </xf>
    <xf numFmtId="180" fontId="25" fillId="25" borderId="11" xfId="42" applyNumberFormat="1" applyFont="1" applyFill="1" applyBorder="1" applyAlignment="1">
      <alignment vertical="center" wrapText="1"/>
    </xf>
    <xf numFmtId="180" fontId="25" fillId="26" borderId="11" xfId="42" applyNumberFormat="1" applyFont="1" applyFill="1" applyBorder="1" applyAlignment="1">
      <alignment vertical="center" wrapText="1"/>
    </xf>
    <xf numFmtId="180" fontId="25" fillId="26" borderId="10" xfId="42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18" fillId="0" borderId="11" xfId="57" applyFont="1" applyFill="1" applyBorder="1" applyAlignment="1">
      <alignment horizontal="center" vertical="center" wrapText="1"/>
      <protection/>
    </xf>
    <xf numFmtId="0" fontId="21" fillId="24" borderId="11" xfId="57" applyFont="1" applyFill="1" applyBorder="1">
      <alignment/>
      <protection/>
    </xf>
    <xf numFmtId="0" fontId="66" fillId="0" borderId="11" xfId="57" applyFont="1" applyFill="1" applyBorder="1" applyAlignment="1">
      <alignment wrapText="1"/>
      <protection/>
    </xf>
    <xf numFmtId="180" fontId="18" fillId="0" borderId="11" xfId="42" applyNumberFormat="1" applyFont="1" applyFill="1" applyBorder="1" applyAlignment="1">
      <alignment horizontal="left" vertical="center"/>
    </xf>
    <xf numFmtId="0" fontId="67" fillId="24" borderId="11" xfId="57" applyFont="1" applyFill="1" applyBorder="1" applyAlignment="1">
      <alignment wrapText="1"/>
      <protection/>
    </xf>
    <xf numFmtId="182" fontId="18" fillId="0" borderId="11" xfId="42" applyNumberFormat="1" applyFont="1" applyFill="1" applyBorder="1" applyAlignment="1">
      <alignment horizontal="center"/>
    </xf>
    <xf numFmtId="183" fontId="18" fillId="0" borderId="11" xfId="57" applyNumberFormat="1" applyFont="1" applyFill="1" applyBorder="1" applyAlignment="1">
      <alignment horizontal="center" vertical="center"/>
      <protection/>
    </xf>
    <xf numFmtId="182" fontId="18" fillId="0" borderId="11" xfId="42" applyNumberFormat="1" applyFont="1" applyFill="1" applyBorder="1" applyAlignment="1">
      <alignment horizontal="center" vertical="center"/>
    </xf>
    <xf numFmtId="180" fontId="18" fillId="0" borderId="11" xfId="42" applyNumberFormat="1" applyFont="1" applyFill="1" applyBorder="1" applyAlignment="1">
      <alignment horizontal="center" vertical="center"/>
    </xf>
    <xf numFmtId="0" fontId="66" fillId="0" borderId="11" xfId="57" applyFont="1" applyBorder="1" applyAlignment="1">
      <alignment wrapText="1"/>
      <protection/>
    </xf>
    <xf numFmtId="43" fontId="18" fillId="0" borderId="11" xfId="42" applyNumberFormat="1" applyFont="1" applyFill="1" applyBorder="1" applyAlignment="1">
      <alignment horizontal="center" vertical="center"/>
    </xf>
    <xf numFmtId="2" fontId="18" fillId="0" borderId="11" xfId="57" applyNumberFormat="1" applyFont="1" applyFill="1" applyBorder="1" applyAlignment="1">
      <alignment horizontal="center" vertical="center" wrapText="1"/>
      <protection/>
    </xf>
    <xf numFmtId="0" fontId="67" fillId="27" borderId="11" xfId="57" applyFont="1" applyFill="1" applyBorder="1" applyAlignment="1">
      <alignment wrapText="1"/>
      <protection/>
    </xf>
    <xf numFmtId="0" fontId="68" fillId="28" borderId="11" xfId="57" applyFont="1" applyFill="1" applyBorder="1" applyAlignment="1">
      <alignment wrapText="1"/>
      <protection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2" fillId="0" borderId="11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32" fillId="28" borderId="11" xfId="0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11" xfId="0" applyFont="1" applyFill="1" applyBorder="1" applyAlignment="1">
      <alignment/>
    </xf>
    <xf numFmtId="0" fontId="22" fillId="28" borderId="11" xfId="0" applyFont="1" applyFill="1" applyBorder="1" applyAlignment="1">
      <alignment vertical="top"/>
    </xf>
    <xf numFmtId="0" fontId="32" fillId="29" borderId="11" xfId="0" applyFont="1" applyFill="1" applyBorder="1" applyAlignment="1">
      <alignment horizontal="center" vertical="top" wrapText="1"/>
    </xf>
    <xf numFmtId="0" fontId="0" fillId="29" borderId="11" xfId="0" applyFill="1" applyBorder="1" applyAlignment="1">
      <alignment/>
    </xf>
    <xf numFmtId="0" fontId="22" fillId="29" borderId="11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wrapText="1"/>
    </xf>
    <xf numFmtId="0" fontId="32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0" applyFont="1" applyFill="1" applyBorder="1" applyAlignment="1">
      <alignment/>
    </xf>
    <xf numFmtId="0" fontId="32" fillId="30" borderId="11" xfId="0" applyFont="1" applyFill="1" applyBorder="1" applyAlignment="1">
      <alignment vertical="center"/>
    </xf>
    <xf numFmtId="0" fontId="35" fillId="28" borderId="11" xfId="0" applyFont="1" applyFill="1" applyBorder="1" applyAlignment="1">
      <alignment vertical="top" wrapText="1"/>
    </xf>
    <xf numFmtId="0" fontId="36" fillId="28" borderId="11" xfId="0" applyFont="1" applyFill="1" applyBorder="1" applyAlignment="1">
      <alignment/>
    </xf>
    <xf numFmtId="0" fontId="36" fillId="28" borderId="11" xfId="0" applyFont="1" applyFill="1" applyBorder="1" applyAlignment="1">
      <alignment wrapText="1"/>
    </xf>
    <xf numFmtId="0" fontId="35" fillId="24" borderId="11" xfId="0" applyFont="1" applyFill="1" applyBorder="1" applyAlignment="1">
      <alignment/>
    </xf>
    <xf numFmtId="0" fontId="35" fillId="24" borderId="11" xfId="0" applyFont="1" applyFill="1" applyBorder="1" applyAlignment="1">
      <alignment wrapText="1"/>
    </xf>
    <xf numFmtId="0" fontId="30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0" fontId="32" fillId="0" borderId="11" xfId="0" applyFont="1" applyBorder="1" applyAlignment="1">
      <alignment horizontal="center" vertical="top"/>
    </xf>
    <xf numFmtId="0" fontId="37" fillId="0" borderId="0" xfId="0" applyFont="1" applyAlignment="1">
      <alignment/>
    </xf>
    <xf numFmtId="0" fontId="69" fillId="0" borderId="15" xfId="0" applyFont="1" applyBorder="1" applyAlignment="1">
      <alignment/>
    </xf>
    <xf numFmtId="0" fontId="70" fillId="24" borderId="11" xfId="0" applyFont="1" applyFill="1" applyBorder="1" applyAlignment="1">
      <alignment horizontal="center"/>
    </xf>
    <xf numFmtId="0" fontId="70" fillId="24" borderId="11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/>
    </xf>
    <xf numFmtId="0" fontId="70" fillId="0" borderId="11" xfId="0" applyFont="1" applyBorder="1" applyAlignment="1">
      <alignment/>
    </xf>
    <xf numFmtId="0" fontId="70" fillId="31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70" fillId="31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1" fillId="0" borderId="16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8" fillId="0" borderId="0" xfId="57" applyFont="1" applyFill="1" applyAlignment="1">
      <alignment vertical="top" wrapText="1"/>
      <protection/>
    </xf>
    <xf numFmtId="180" fontId="38" fillId="0" borderId="0" xfId="42" applyNumberFormat="1" applyFont="1" applyFill="1" applyAlignment="1">
      <alignment vertical="top" wrapText="1"/>
    </xf>
    <xf numFmtId="180" fontId="38" fillId="0" borderId="0" xfId="42" applyNumberFormat="1" applyFont="1" applyFill="1" applyAlignment="1">
      <alignment horizontal="center" vertical="top" wrapText="1"/>
    </xf>
    <xf numFmtId="0" fontId="38" fillId="0" borderId="0" xfId="57" applyFont="1" applyFill="1" applyAlignment="1">
      <alignment horizontal="center" vertical="center" wrapText="1"/>
      <protection/>
    </xf>
    <xf numFmtId="0" fontId="39" fillId="0" borderId="17" xfId="57" applyFont="1" applyFill="1" applyBorder="1" applyAlignment="1">
      <alignment vertical="center" wrapText="1"/>
      <protection/>
    </xf>
    <xf numFmtId="0" fontId="39" fillId="0" borderId="18" xfId="57" applyFont="1" applyFill="1" applyBorder="1" applyAlignment="1">
      <alignment vertical="top" wrapText="1"/>
      <protection/>
    </xf>
    <xf numFmtId="180" fontId="39" fillId="0" borderId="19" xfId="42" applyNumberFormat="1" applyFont="1" applyFill="1" applyBorder="1" applyAlignment="1">
      <alignment vertical="top"/>
    </xf>
    <xf numFmtId="0" fontId="39" fillId="0" borderId="18" xfId="57" applyFont="1" applyFill="1" applyBorder="1" applyAlignment="1">
      <alignment vertical="center"/>
      <protection/>
    </xf>
    <xf numFmtId="180" fontId="39" fillId="0" borderId="20" xfId="42" applyNumberFormat="1" applyFont="1" applyFill="1" applyBorder="1" applyAlignment="1">
      <alignment vertical="top" wrapText="1"/>
    </xf>
    <xf numFmtId="0" fontId="39" fillId="0" borderId="18" xfId="57" applyFont="1" applyFill="1" applyBorder="1" applyAlignment="1">
      <alignment vertical="center" wrapText="1"/>
      <protection/>
    </xf>
    <xf numFmtId="180" fontId="39" fillId="0" borderId="21" xfId="42" applyNumberFormat="1" applyFont="1" applyFill="1" applyBorder="1" applyAlignment="1">
      <alignment vertical="top" wrapText="1"/>
    </xf>
    <xf numFmtId="0" fontId="39" fillId="0" borderId="22" xfId="57" applyFont="1" applyFill="1" applyBorder="1" applyAlignment="1">
      <alignment vertical="center" wrapText="1"/>
      <protection/>
    </xf>
    <xf numFmtId="180" fontId="39" fillId="0" borderId="23" xfId="42" applyNumberFormat="1" applyFont="1" applyFill="1" applyBorder="1" applyAlignment="1">
      <alignment vertical="top" wrapText="1"/>
    </xf>
    <xf numFmtId="0" fontId="39" fillId="0" borderId="24" xfId="57" applyFont="1" applyFill="1" applyBorder="1" applyAlignment="1">
      <alignment horizontal="center" vertical="top" wrapText="1"/>
      <protection/>
    </xf>
    <xf numFmtId="180" fontId="38" fillId="28" borderId="11" xfId="42" applyNumberFormat="1" applyFont="1" applyFill="1" applyBorder="1" applyAlignment="1">
      <alignment vertical="top" wrapText="1"/>
    </xf>
    <xf numFmtId="0" fontId="72" fillId="28" borderId="11" xfId="57" applyFont="1" applyFill="1" applyBorder="1" applyAlignment="1">
      <alignment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9" fillId="0" borderId="11" xfId="57" applyFont="1" applyFill="1" applyBorder="1" applyAlignment="1">
      <alignment horizontal="center" vertical="center" wrapText="1"/>
      <protection/>
    </xf>
    <xf numFmtId="180" fontId="39" fillId="0" borderId="11" xfId="57" applyNumberFormat="1" applyFont="1" applyFill="1" applyBorder="1" applyAlignment="1">
      <alignment horizontal="center" vertical="center" wrapText="1"/>
      <protection/>
    </xf>
    <xf numFmtId="180" fontId="39" fillId="0" borderId="11" xfId="42" applyNumberFormat="1" applyFont="1" applyFill="1" applyBorder="1" applyAlignment="1">
      <alignment horizontal="center" vertical="center" wrapText="1"/>
    </xf>
    <xf numFmtId="0" fontId="38" fillId="0" borderId="11" xfId="57" applyFont="1" applyFill="1" applyBorder="1" applyAlignment="1">
      <alignment vertical="top" wrapText="1"/>
      <protection/>
    </xf>
    <xf numFmtId="180" fontId="39" fillId="0" borderId="11" xfId="42" applyNumberFormat="1" applyFont="1" applyFill="1" applyBorder="1" applyAlignment="1">
      <alignment horizontal="center" wrapText="1"/>
    </xf>
    <xf numFmtId="180" fontId="38" fillId="0" borderId="11" xfId="42" applyNumberFormat="1" applyFont="1" applyFill="1" applyBorder="1" applyAlignment="1">
      <alignment vertical="top" wrapText="1"/>
    </xf>
    <xf numFmtId="0" fontId="73" fillId="0" borderId="11" xfId="57" applyFont="1" applyFill="1" applyBorder="1" applyAlignment="1">
      <alignment wrapText="1"/>
      <protection/>
    </xf>
    <xf numFmtId="0" fontId="73" fillId="0" borderId="11" xfId="57" applyFont="1" applyBorder="1" applyAlignment="1">
      <alignment wrapText="1"/>
      <protection/>
    </xf>
    <xf numFmtId="0" fontId="74" fillId="27" borderId="11" xfId="57" applyFont="1" applyFill="1" applyBorder="1" applyAlignment="1">
      <alignment wrapText="1"/>
      <protection/>
    </xf>
    <xf numFmtId="0" fontId="39" fillId="0" borderId="11" xfId="57" applyFont="1" applyFill="1" applyBorder="1" applyAlignment="1">
      <alignment vertical="top" wrapText="1"/>
      <protection/>
    </xf>
    <xf numFmtId="0" fontId="74" fillId="24" borderId="11" xfId="57" applyFont="1" applyFill="1" applyBorder="1" applyAlignment="1">
      <alignment wrapText="1"/>
      <protection/>
    </xf>
    <xf numFmtId="43" fontId="38" fillId="0" borderId="11" xfId="42" applyNumberFormat="1" applyFont="1" applyFill="1" applyBorder="1" applyAlignment="1">
      <alignment horizontal="center" vertical="center"/>
    </xf>
    <xf numFmtId="43" fontId="38" fillId="0" borderId="11" xfId="42" applyFont="1" applyFill="1" applyBorder="1" applyAlignment="1">
      <alignment vertical="top" wrapText="1"/>
    </xf>
    <xf numFmtId="180" fontId="38" fillId="0" borderId="11" xfId="42" applyNumberFormat="1" applyFont="1" applyFill="1" applyBorder="1" applyAlignment="1">
      <alignment vertical="top"/>
    </xf>
    <xf numFmtId="182" fontId="38" fillId="0" borderId="11" xfId="42" applyNumberFormat="1" applyFont="1" applyFill="1" applyBorder="1" applyAlignment="1">
      <alignment horizontal="center" vertical="center"/>
    </xf>
    <xf numFmtId="0" fontId="38" fillId="0" borderId="0" xfId="57" applyFont="1" applyFill="1" applyAlignment="1">
      <alignment vertical="center" wrapText="1"/>
      <protection/>
    </xf>
    <xf numFmtId="43" fontId="38" fillId="0" borderId="11" xfId="42" applyFont="1" applyFill="1" applyBorder="1" applyAlignment="1">
      <alignment vertical="center" wrapText="1"/>
    </xf>
    <xf numFmtId="180" fontId="38" fillId="0" borderId="11" xfId="42" applyNumberFormat="1" applyFont="1" applyFill="1" applyBorder="1" applyAlignment="1">
      <alignment vertical="center"/>
    </xf>
    <xf numFmtId="183" fontId="38" fillId="0" borderId="11" xfId="57" applyNumberFormat="1" applyFont="1" applyFill="1" applyBorder="1" applyAlignment="1">
      <alignment horizontal="center" vertical="center"/>
      <protection/>
    </xf>
    <xf numFmtId="182" fontId="38" fillId="0" borderId="11" xfId="42" applyNumberFormat="1" applyFont="1" applyFill="1" applyBorder="1" applyAlignment="1">
      <alignment horizontal="center"/>
    </xf>
    <xf numFmtId="180" fontId="38" fillId="0" borderId="11" xfId="42" applyNumberFormat="1" applyFont="1" applyFill="1" applyBorder="1" applyAlignment="1">
      <alignment vertical="center" wrapText="1"/>
    </xf>
    <xf numFmtId="0" fontId="40" fillId="24" borderId="11" xfId="57" applyFont="1" applyFill="1" applyBorder="1">
      <alignment/>
      <protection/>
    </xf>
    <xf numFmtId="180" fontId="39" fillId="24" borderId="11" xfId="42" applyNumberFormat="1" applyFont="1" applyFill="1" applyBorder="1" applyAlignment="1">
      <alignment horizontal="center" vertical="center" wrapText="1"/>
    </xf>
    <xf numFmtId="0" fontId="38" fillId="0" borderId="0" xfId="57" applyFont="1" applyFill="1" applyAlignment="1">
      <alignment vertical="top"/>
      <protection/>
    </xf>
    <xf numFmtId="0" fontId="39" fillId="0" borderId="0" xfId="57" applyFont="1" applyFill="1" applyAlignment="1">
      <alignment vertical="top"/>
      <protection/>
    </xf>
    <xf numFmtId="180" fontId="39" fillId="0" borderId="0" xfId="42" applyNumberFormat="1" applyFont="1" applyFill="1" applyAlignment="1">
      <alignment vertical="top"/>
    </xf>
    <xf numFmtId="180" fontId="39" fillId="0" borderId="0" xfId="42" applyNumberFormat="1" applyFont="1" applyFill="1" applyAlignment="1">
      <alignment horizontal="center" vertical="top"/>
    </xf>
    <xf numFmtId="0" fontId="38" fillId="0" borderId="0" xfId="57" applyFont="1" applyFill="1" applyAlignment="1">
      <alignment horizontal="center" vertical="center"/>
      <protection/>
    </xf>
    <xf numFmtId="0" fontId="20" fillId="0" borderId="0" xfId="0" applyFont="1" applyFill="1" applyAlignment="1">
      <alignment wrapText="1"/>
    </xf>
    <xf numFmtId="0" fontId="75" fillId="0" borderId="10" xfId="0" applyFont="1" applyFill="1" applyBorder="1" applyAlignment="1">
      <alignment horizontal="right" vertical="center" wrapText="1"/>
    </xf>
    <xf numFmtId="0" fontId="70" fillId="24" borderId="11" xfId="0" applyFont="1" applyFill="1" applyBorder="1" applyAlignment="1">
      <alignment horizontal="center" vertical="center" wrapText="1"/>
    </xf>
    <xf numFmtId="0" fontId="70" fillId="2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20" fillId="26" borderId="11" xfId="0" applyFont="1" applyFill="1" applyBorder="1" applyAlignment="1">
      <alignment vertical="center" wrapText="1"/>
    </xf>
    <xf numFmtId="2" fontId="38" fillId="24" borderId="11" xfId="57" applyNumberFormat="1" applyFont="1" applyFill="1" applyBorder="1" applyAlignment="1">
      <alignment horizontal="center" vertical="center" wrapText="1"/>
      <protection/>
    </xf>
    <xf numFmtId="0" fontId="38" fillId="24" borderId="11" xfId="57" applyFont="1" applyFill="1" applyBorder="1" applyAlignment="1">
      <alignment vertical="top" wrapText="1"/>
      <protection/>
    </xf>
    <xf numFmtId="180" fontId="39" fillId="24" borderId="11" xfId="42" applyNumberFormat="1" applyFont="1" applyFill="1" applyBorder="1" applyAlignment="1">
      <alignment horizontal="center" wrapText="1"/>
    </xf>
    <xf numFmtId="0" fontId="39" fillId="24" borderId="11" xfId="57" applyFont="1" applyFill="1" applyBorder="1" applyAlignment="1">
      <alignment vertical="top" wrapText="1"/>
      <protection/>
    </xf>
    <xf numFmtId="0" fontId="39" fillId="24" borderId="11" xfId="57" applyFont="1" applyFill="1" applyBorder="1" applyAlignment="1">
      <alignment horizontal="center" vertical="center" wrapText="1"/>
      <protection/>
    </xf>
    <xf numFmtId="180" fontId="39" fillId="24" borderId="11" xfId="57" applyNumberFormat="1" applyFont="1" applyFill="1" applyBorder="1" applyAlignment="1">
      <alignment horizontal="center" vertical="center" wrapText="1"/>
      <protection/>
    </xf>
    <xf numFmtId="0" fontId="38" fillId="24" borderId="0" xfId="57" applyFont="1" applyFill="1" applyAlignment="1">
      <alignment vertical="top" wrapText="1"/>
      <protection/>
    </xf>
    <xf numFmtId="0" fontId="38" fillId="24" borderId="11" xfId="57" applyFont="1" applyFill="1" applyBorder="1" applyAlignment="1">
      <alignment horizontal="center" vertical="center" wrapText="1"/>
      <protection/>
    </xf>
    <xf numFmtId="180" fontId="38" fillId="24" borderId="11" xfId="42" applyNumberFormat="1" applyFont="1" applyFill="1" applyBorder="1" applyAlignment="1">
      <alignment vertical="top" wrapText="1"/>
    </xf>
    <xf numFmtId="180" fontId="38" fillId="24" borderId="11" xfId="42" applyNumberFormat="1" applyFont="1" applyFill="1" applyBorder="1" applyAlignment="1">
      <alignment horizontal="center" vertical="center"/>
    </xf>
    <xf numFmtId="43" fontId="38" fillId="24" borderId="11" xfId="42" applyFont="1" applyFill="1" applyBorder="1" applyAlignment="1">
      <alignment vertical="top" wrapText="1"/>
    </xf>
    <xf numFmtId="180" fontId="38" fillId="24" borderId="11" xfId="42" applyNumberFormat="1" applyFont="1" applyFill="1" applyBorder="1" applyAlignment="1">
      <alignment horizontal="left" vertical="center"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14" xfId="0" applyFont="1" applyBorder="1" applyAlignment="1">
      <alignment/>
    </xf>
    <xf numFmtId="0" fontId="33" fillId="24" borderId="11" xfId="0" applyFont="1" applyFill="1" applyBorder="1" applyAlignment="1">
      <alignment horizontal="center" vertical="center" wrapText="1"/>
    </xf>
    <xf numFmtId="43" fontId="32" fillId="0" borderId="11" xfId="42" applyFont="1" applyBorder="1" applyAlignment="1">
      <alignment horizontal="center" vertical="center"/>
    </xf>
    <xf numFmtId="0" fontId="32" fillId="32" borderId="11" xfId="0" applyFont="1" applyFill="1" applyBorder="1" applyAlignment="1">
      <alignment horizontal="center" vertical="center" wrapText="1"/>
    </xf>
    <xf numFmtId="43" fontId="30" fillId="0" borderId="11" xfId="42" applyFont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8" fillId="24" borderId="0" xfId="57" applyFont="1" applyFill="1" applyAlignment="1">
      <alignment horizontal="center" vertical="center" wrapText="1"/>
      <protection/>
    </xf>
    <xf numFmtId="180" fontId="76" fillId="0" borderId="0" xfId="42" applyNumberFormat="1" applyFont="1" applyFill="1" applyAlignment="1">
      <alignment vertical="top" wrapText="1"/>
    </xf>
    <xf numFmtId="180" fontId="76" fillId="0" borderId="0" xfId="42" applyNumberFormat="1" applyFont="1" applyFill="1" applyAlignment="1">
      <alignment horizontal="center" vertical="top" wrapText="1"/>
    </xf>
    <xf numFmtId="0" fontId="76" fillId="0" borderId="0" xfId="57" applyFont="1" applyFill="1" applyAlignment="1">
      <alignment vertical="top" wrapText="1"/>
      <protection/>
    </xf>
    <xf numFmtId="184" fontId="38" fillId="0" borderId="11" xfId="60" applyNumberFormat="1" applyFont="1" applyFill="1" applyBorder="1" applyAlignment="1">
      <alignment vertical="top" wrapText="1"/>
    </xf>
    <xf numFmtId="180" fontId="39" fillId="24" borderId="11" xfId="42" applyNumberFormat="1" applyFont="1" applyFill="1" applyBorder="1" applyAlignment="1">
      <alignment vertical="top"/>
    </xf>
    <xf numFmtId="180" fontId="38" fillId="0" borderId="11" xfId="42" applyNumberFormat="1" applyFont="1" applyFill="1" applyBorder="1" applyAlignment="1">
      <alignment horizontal="center" vertical="center" wrapText="1"/>
    </xf>
    <xf numFmtId="180" fontId="38" fillId="0" borderId="11" xfId="42" applyNumberFormat="1" applyFont="1" applyFill="1" applyBorder="1" applyAlignment="1">
      <alignment horizontal="center" wrapText="1"/>
    </xf>
    <xf numFmtId="180" fontId="38" fillId="0" borderId="11" xfId="57" applyNumberFormat="1" applyFont="1" applyFill="1" applyBorder="1" applyAlignment="1">
      <alignment horizontal="center" vertical="center" wrapText="1"/>
      <protection/>
    </xf>
    <xf numFmtId="43" fontId="38" fillId="0" borderId="11" xfId="42" applyFont="1" applyFill="1" applyBorder="1" applyAlignment="1">
      <alignment vertical="center"/>
    </xf>
    <xf numFmtId="43" fontId="38" fillId="0" borderId="11" xfId="42" applyFont="1" applyFill="1" applyBorder="1" applyAlignment="1">
      <alignment vertical="top"/>
    </xf>
    <xf numFmtId="2" fontId="22" fillId="0" borderId="11" xfId="0" applyNumberFormat="1" applyFont="1" applyFill="1" applyBorder="1" applyAlignment="1">
      <alignment/>
    </xf>
    <xf numFmtId="43" fontId="0" fillId="0" borderId="11" xfId="42" applyFont="1" applyBorder="1" applyAlignment="1">
      <alignment/>
    </xf>
    <xf numFmtId="43" fontId="33" fillId="0" borderId="11" xfId="42" applyFont="1" applyBorder="1" applyAlignment="1">
      <alignment/>
    </xf>
    <xf numFmtId="43" fontId="0" fillId="0" borderId="0" xfId="0" applyNumberFormat="1" applyAlignment="1">
      <alignment/>
    </xf>
    <xf numFmtId="43" fontId="0" fillId="28" borderId="11" xfId="42" applyFont="1" applyFill="1" applyBorder="1" applyAlignment="1">
      <alignment/>
    </xf>
    <xf numFmtId="43" fontId="0" fillId="29" borderId="11" xfId="42" applyFont="1" applyFill="1" applyBorder="1" applyAlignment="1">
      <alignment/>
    </xf>
    <xf numFmtId="43" fontId="0" fillId="30" borderId="11" xfId="42" applyFont="1" applyFill="1" applyBorder="1" applyAlignment="1">
      <alignment/>
    </xf>
    <xf numFmtId="43" fontId="39" fillId="0" borderId="21" xfId="42" applyFont="1" applyFill="1" applyBorder="1" applyAlignment="1">
      <alignment vertical="center"/>
    </xf>
    <xf numFmtId="43" fontId="39" fillId="0" borderId="20" xfId="42" applyFont="1" applyFill="1" applyBorder="1" applyAlignment="1">
      <alignment vertical="center"/>
    </xf>
    <xf numFmtId="43" fontId="39" fillId="0" borderId="19" xfId="42" applyFont="1" applyFill="1" applyBorder="1" applyAlignment="1">
      <alignment vertical="center"/>
    </xf>
    <xf numFmtId="0" fontId="18" fillId="31" borderId="11" xfId="0" applyFont="1" applyFill="1" applyBorder="1" applyAlignment="1">
      <alignment horizontal="right" wrapText="1"/>
    </xf>
    <xf numFmtId="0" fontId="18" fillId="31" borderId="10" xfId="0" applyFont="1" applyFill="1" applyBorder="1" applyAlignment="1">
      <alignment horizontal="right" vertical="center" wrapText="1"/>
    </xf>
    <xf numFmtId="0" fontId="18" fillId="31" borderId="11" xfId="0" applyFont="1" applyFill="1" applyBorder="1" applyAlignment="1">
      <alignment/>
    </xf>
    <xf numFmtId="0" fontId="18" fillId="31" borderId="10" xfId="0" applyFont="1" applyFill="1" applyBorder="1" applyAlignment="1">
      <alignment/>
    </xf>
    <xf numFmtId="0" fontId="22" fillId="31" borderId="11" xfId="0" applyFont="1" applyFill="1" applyBorder="1" applyAlignment="1">
      <alignment/>
    </xf>
    <xf numFmtId="0" fontId="22" fillId="31" borderId="0" xfId="0" applyFont="1" applyFill="1" applyAlignment="1">
      <alignment/>
    </xf>
    <xf numFmtId="43" fontId="77" fillId="24" borderId="11" xfId="42" applyFont="1" applyFill="1" applyBorder="1" applyAlignment="1">
      <alignment/>
    </xf>
    <xf numFmtId="43" fontId="78" fillId="24" borderId="11" xfId="42" applyFont="1" applyFill="1" applyBorder="1" applyAlignment="1">
      <alignment/>
    </xf>
    <xf numFmtId="0" fontId="78" fillId="24" borderId="0" xfId="0" applyFont="1" applyFill="1" applyAlignment="1">
      <alignment/>
    </xf>
    <xf numFmtId="180" fontId="79" fillId="24" borderId="0" xfId="42" applyNumberFormat="1" applyFont="1" applyFill="1" applyAlignment="1">
      <alignment vertical="top"/>
    </xf>
    <xf numFmtId="180" fontId="79" fillId="24" borderId="11" xfId="42" applyNumberFormat="1" applyFont="1" applyFill="1" applyBorder="1" applyAlignment="1">
      <alignment horizontal="center" vertical="center" wrapText="1"/>
    </xf>
    <xf numFmtId="180" fontId="76" fillId="24" borderId="11" xfId="42" applyNumberFormat="1" applyFont="1" applyFill="1" applyBorder="1" applyAlignment="1">
      <alignment horizontal="center" vertical="center" wrapText="1"/>
    </xf>
    <xf numFmtId="180" fontId="76" fillId="24" borderId="11" xfId="42" applyNumberFormat="1" applyFont="1" applyFill="1" applyBorder="1" applyAlignment="1">
      <alignment vertical="top"/>
    </xf>
    <xf numFmtId="180" fontId="76" fillId="24" borderId="11" xfId="42" applyNumberFormat="1" applyFont="1" applyFill="1" applyBorder="1" applyAlignment="1">
      <alignment vertical="center"/>
    </xf>
    <xf numFmtId="180" fontId="76" fillId="24" borderId="11" xfId="42" applyNumberFormat="1" applyFont="1" applyFill="1" applyBorder="1" applyAlignment="1">
      <alignment vertical="top" wrapText="1"/>
    </xf>
    <xf numFmtId="0" fontId="76" fillId="24" borderId="11" xfId="57" applyFont="1" applyFill="1" applyBorder="1" applyAlignment="1">
      <alignment vertical="top" wrapText="1"/>
      <protection/>
    </xf>
    <xf numFmtId="180" fontId="79" fillId="24" borderId="11" xfId="42" applyNumberFormat="1" applyFont="1" applyFill="1" applyBorder="1" applyAlignment="1">
      <alignment vertical="top" wrapText="1"/>
    </xf>
    <xf numFmtId="180" fontId="79" fillId="24" borderId="11" xfId="42" applyNumberFormat="1" applyFont="1" applyFill="1" applyBorder="1" applyAlignment="1">
      <alignment vertical="top"/>
    </xf>
    <xf numFmtId="180" fontId="76" fillId="24" borderId="0" xfId="42" applyNumberFormat="1" applyFont="1" applyFill="1" applyAlignment="1">
      <alignment vertical="top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80" fillId="24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57" applyFont="1" applyFill="1" applyBorder="1" applyAlignment="1">
      <alignment horizontal="center" vertical="center" wrapText="1"/>
      <protection/>
    </xf>
    <xf numFmtId="0" fontId="39" fillId="33" borderId="11" xfId="57" applyFont="1" applyFill="1" applyBorder="1" applyAlignment="1">
      <alignment horizontal="center" vertical="center" wrapText="1"/>
      <protection/>
    </xf>
    <xf numFmtId="0" fontId="39" fillId="34" borderId="11" xfId="57" applyFont="1" applyFill="1" applyBorder="1" applyAlignment="1">
      <alignment horizontal="center" vertical="center" wrapText="1"/>
      <protection/>
    </xf>
    <xf numFmtId="0" fontId="39" fillId="25" borderId="11" xfId="57" applyFont="1" applyFill="1" applyBorder="1" applyAlignment="1">
      <alignment horizontal="center" vertical="top" wrapText="1"/>
      <protection/>
    </xf>
    <xf numFmtId="180" fontId="39" fillId="0" borderId="31" xfId="42" applyNumberFormat="1" applyFont="1" applyFill="1" applyBorder="1" applyAlignment="1">
      <alignment horizontal="left" vertical="top" wrapText="1"/>
    </xf>
    <xf numFmtId="180" fontId="39" fillId="0" borderId="32" xfId="42" applyNumberFormat="1" applyFont="1" applyFill="1" applyBorder="1" applyAlignment="1">
      <alignment horizontal="left" vertical="top" wrapText="1"/>
    </xf>
    <xf numFmtId="180" fontId="39" fillId="0" borderId="33" xfId="42" applyNumberFormat="1" applyFont="1" applyFill="1" applyBorder="1" applyAlignment="1">
      <alignment horizontal="left" vertical="top" wrapText="1"/>
    </xf>
    <xf numFmtId="180" fontId="39" fillId="0" borderId="18" xfId="42" applyNumberFormat="1" applyFont="1" applyFill="1" applyBorder="1" applyAlignment="1">
      <alignment horizontal="left" vertical="top"/>
    </xf>
    <xf numFmtId="180" fontId="39" fillId="0" borderId="11" xfId="42" applyNumberFormat="1" applyFont="1" applyFill="1" applyBorder="1" applyAlignment="1">
      <alignment horizontal="left" vertical="top"/>
    </xf>
    <xf numFmtId="0" fontId="38" fillId="0" borderId="0" xfId="57" applyFont="1" applyFill="1" applyAlignment="1">
      <alignment horizontal="left" vertical="center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180" fontId="39" fillId="28" borderId="11" xfId="42" applyNumberFormat="1" applyFont="1" applyFill="1" applyBorder="1" applyAlignment="1">
      <alignment horizontal="center" vertical="center" wrapText="1"/>
    </xf>
    <xf numFmtId="180" fontId="39" fillId="35" borderId="11" xfId="42" applyNumberFormat="1" applyFont="1" applyFill="1" applyBorder="1" applyAlignment="1">
      <alignment horizontal="center" vertical="center" wrapText="1"/>
    </xf>
    <xf numFmtId="180" fontId="39" fillId="0" borderId="34" xfId="42" applyNumberFormat="1" applyFont="1" applyFill="1" applyBorder="1" applyAlignment="1">
      <alignment horizontal="center" vertical="top" wrapText="1"/>
    </xf>
    <xf numFmtId="180" fontId="39" fillId="0" borderId="35" xfId="42" applyNumberFormat="1" applyFont="1" applyFill="1" applyBorder="1" applyAlignment="1">
      <alignment horizontal="center" vertical="top" wrapText="1"/>
    </xf>
    <xf numFmtId="180" fontId="39" fillId="0" borderId="36" xfId="42" applyNumberFormat="1" applyFont="1" applyFill="1" applyBorder="1" applyAlignment="1">
      <alignment horizontal="center" vertical="top" wrapText="1"/>
    </xf>
    <xf numFmtId="180" fontId="39" fillId="0" borderId="17" xfId="42" applyNumberFormat="1" applyFont="1" applyFill="1" applyBorder="1" applyAlignment="1">
      <alignment horizontal="right" vertical="top" wrapText="1"/>
    </xf>
    <xf numFmtId="180" fontId="39" fillId="0" borderId="37" xfId="42" applyNumberFormat="1" applyFont="1" applyFill="1" applyBorder="1" applyAlignment="1">
      <alignment horizontal="right" vertical="top" wrapText="1"/>
    </xf>
    <xf numFmtId="180" fontId="39" fillId="36" borderId="10" xfId="42" applyNumberFormat="1" applyFont="1" applyFill="1" applyBorder="1" applyAlignment="1">
      <alignment horizontal="center" vertical="center" wrapText="1"/>
    </xf>
    <xf numFmtId="180" fontId="39" fillId="36" borderId="32" xfId="42" applyNumberFormat="1" applyFont="1" applyFill="1" applyBorder="1" applyAlignment="1">
      <alignment horizontal="center" vertical="center" wrapText="1"/>
    </xf>
    <xf numFmtId="180" fontId="39" fillId="36" borderId="33" xfId="42" applyNumberFormat="1" applyFont="1" applyFill="1" applyBorder="1" applyAlignment="1">
      <alignment horizontal="center" vertical="center" wrapText="1"/>
    </xf>
    <xf numFmtId="180" fontId="39" fillId="37" borderId="10" xfId="42" applyNumberFormat="1" applyFont="1" applyFill="1" applyBorder="1" applyAlignment="1">
      <alignment horizontal="center" vertical="center" wrapText="1"/>
    </xf>
    <xf numFmtId="180" fontId="39" fillId="37" borderId="32" xfId="42" applyNumberFormat="1" applyFont="1" applyFill="1" applyBorder="1" applyAlignment="1">
      <alignment horizontal="center" vertical="center" wrapText="1"/>
    </xf>
    <xf numFmtId="180" fontId="39" fillId="37" borderId="33" xfId="42" applyNumberFormat="1" applyFont="1" applyFill="1" applyBorder="1" applyAlignment="1">
      <alignment horizontal="center" vertical="center" wrapText="1"/>
    </xf>
    <xf numFmtId="43" fontId="31" fillId="24" borderId="10" xfId="42" applyFont="1" applyFill="1" applyBorder="1" applyAlignment="1">
      <alignment horizontal="center" vertical="center"/>
    </xf>
    <xf numFmtId="43" fontId="31" fillId="24" borderId="32" xfId="42" applyFont="1" applyFill="1" applyBorder="1" applyAlignment="1">
      <alignment horizontal="center" vertical="center"/>
    </xf>
    <xf numFmtId="43" fontId="31" fillId="24" borderId="33" xfId="42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24" borderId="32" xfId="0" applyFont="1" applyFill="1" applyBorder="1" applyAlignment="1">
      <alignment horizontal="center"/>
    </xf>
    <xf numFmtId="0" fontId="34" fillId="24" borderId="33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32" xfId="0" applyFont="1" applyFill="1" applyBorder="1" applyAlignment="1">
      <alignment horizontal="center"/>
    </xf>
    <xf numFmtId="0" fontId="31" fillId="24" borderId="33" xfId="0" applyFont="1" applyFill="1" applyBorder="1" applyAlignment="1">
      <alignment horizontal="center"/>
    </xf>
    <xf numFmtId="0" fontId="70" fillId="2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85725</xdr:rowOff>
    </xdr:from>
    <xdr:ext cx="7124700" cy="733425"/>
    <xdr:sp>
      <xdr:nvSpPr>
        <xdr:cNvPr id="1" name="Rectangle 1"/>
        <xdr:cNvSpPr>
          <a:spLocks/>
        </xdr:cNvSpPr>
      </xdr:nvSpPr>
      <xdr:spPr>
        <a:xfrm>
          <a:off x="200025" y="85725"/>
          <a:ext cx="71247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/>
            <a:t>Summary sheet: Physical Progress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4"/>
  <sheetViews>
    <sheetView view="pageBreakPreview" zoomScale="60" zoomScalePageLayoutView="0" workbookViewId="0" topLeftCell="B1">
      <pane ySplit="11" topLeftCell="A102" activePane="bottomLeft" state="frozen"/>
      <selection pane="topLeft" activeCell="A1" sqref="A1"/>
      <selection pane="bottomLeft" activeCell="D117" sqref="D117"/>
    </sheetView>
  </sheetViews>
  <sheetFormatPr defaultColWidth="9.140625" defaultRowHeight="12.75"/>
  <cols>
    <col min="1" max="1" width="20.57421875" style="17" customWidth="1"/>
    <col min="2" max="2" width="106.00390625" style="17" bestFit="1" customWidth="1"/>
    <col min="3" max="4" width="11.8515625" style="17" customWidth="1"/>
    <col min="5" max="5" width="11.140625" style="17" bestFit="1" customWidth="1"/>
    <col min="6" max="6" width="12.7109375" style="17" customWidth="1"/>
    <col min="7" max="7" width="11.140625" style="17" customWidth="1"/>
    <col min="8" max="11" width="11.8515625" style="17" customWidth="1"/>
    <col min="12" max="12" width="17.8515625" style="17" customWidth="1"/>
    <col min="13" max="13" width="13.57421875" style="17" customWidth="1"/>
    <col min="14" max="15" width="12.7109375" style="17" customWidth="1"/>
    <col min="16" max="16" width="20.28125" style="17" customWidth="1"/>
    <col min="17" max="17" width="14.28125" style="17" customWidth="1"/>
    <col min="18" max="16384" width="9.140625" style="17" customWidth="1"/>
  </cols>
  <sheetData>
    <row r="1" ht="13.5" thickBot="1"/>
    <row r="2" spans="1:16" ht="16.5" thickBot="1">
      <c r="A2" s="18"/>
      <c r="B2" s="19" t="s">
        <v>333</v>
      </c>
      <c r="C2" s="219"/>
      <c r="D2" s="220"/>
      <c r="E2" s="220"/>
      <c r="F2" s="220"/>
      <c r="G2" s="220"/>
      <c r="H2" s="220"/>
      <c r="I2" s="220"/>
      <c r="J2" s="220"/>
      <c r="K2" s="220"/>
      <c r="L2" s="221"/>
      <c r="M2" s="22"/>
      <c r="N2" s="18"/>
      <c r="O2" s="18"/>
      <c r="P2" s="18"/>
    </row>
    <row r="3" spans="1:16" ht="32.25" thickBot="1">
      <c r="A3" s="18"/>
      <c r="B3" s="151" t="s">
        <v>334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2"/>
      <c r="N3" s="18"/>
      <c r="O3" s="18"/>
      <c r="P3" s="18"/>
    </row>
    <row r="4" spans="1:16" ht="3" customHeight="1" thickBot="1">
      <c r="A4" s="18"/>
      <c r="B4" s="19" t="s">
        <v>335</v>
      </c>
      <c r="C4" s="222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</row>
    <row r="5" spans="1:16" ht="15.75" hidden="1">
      <c r="A5" s="18"/>
      <c r="B5" s="19" t="s">
        <v>94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.75" hidden="1">
      <c r="A6" s="18"/>
      <c r="B6" s="19" t="s">
        <v>336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hidden="1">
      <c r="A7" s="18"/>
      <c r="B7" s="19" t="s">
        <v>337</v>
      </c>
      <c r="C7" s="18" t="s">
        <v>14</v>
      </c>
      <c r="D7" s="18"/>
      <c r="E7" s="18"/>
      <c r="F7" s="18"/>
      <c r="G7" s="18"/>
      <c r="H7" s="18"/>
      <c r="I7" s="18"/>
      <c r="J7" s="18"/>
      <c r="K7" s="18"/>
      <c r="L7" s="23"/>
      <c r="M7" s="24"/>
      <c r="N7" s="18" t="s">
        <v>15</v>
      </c>
      <c r="O7" s="18"/>
      <c r="P7" s="25"/>
    </row>
    <row r="8" spans="1:16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5.75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2" s="18" customFormat="1" ht="181.5" customHeight="1">
      <c r="A11" s="31"/>
      <c r="B11" s="31" t="s">
        <v>12</v>
      </c>
      <c r="C11" s="32" t="s">
        <v>133</v>
      </c>
      <c r="D11" s="33" t="s">
        <v>135</v>
      </c>
      <c r="E11" s="34" t="s">
        <v>134</v>
      </c>
      <c r="F11" s="34" t="s">
        <v>139</v>
      </c>
      <c r="G11" s="35" t="s">
        <v>136</v>
      </c>
      <c r="H11" s="35" t="s">
        <v>142</v>
      </c>
      <c r="I11" s="35" t="s">
        <v>140</v>
      </c>
      <c r="J11" s="36" t="s">
        <v>137</v>
      </c>
      <c r="K11" s="37" t="s">
        <v>141</v>
      </c>
      <c r="L11" s="157" t="s">
        <v>138</v>
      </c>
    </row>
    <row r="12" spans="1:12" ht="13.5" customHeight="1">
      <c r="A12" s="26" t="s">
        <v>17</v>
      </c>
      <c r="B12" s="5"/>
      <c r="C12" s="13"/>
      <c r="D12" s="13"/>
      <c r="E12" s="13"/>
      <c r="F12" s="13"/>
      <c r="G12" s="13"/>
      <c r="H12" s="13"/>
      <c r="I12" s="13"/>
      <c r="J12" s="13"/>
      <c r="K12" s="38"/>
      <c r="L12" s="39"/>
    </row>
    <row r="13" spans="1:12" ht="39" customHeight="1">
      <c r="A13" s="27">
        <v>1.1</v>
      </c>
      <c r="B13" s="5" t="s">
        <v>208</v>
      </c>
      <c r="C13" s="13" t="s">
        <v>16</v>
      </c>
      <c r="D13" s="13">
        <v>550</v>
      </c>
      <c r="E13" s="13">
        <v>1366</v>
      </c>
      <c r="F13" s="13">
        <f aca="true" t="shared" si="0" ref="F13:F75">(E13/D13)*100</f>
        <v>248.36363636363635</v>
      </c>
      <c r="G13" s="13">
        <v>300</v>
      </c>
      <c r="H13" s="13">
        <v>869</v>
      </c>
      <c r="I13" s="13">
        <f aca="true" t="shared" si="1" ref="I13:I75">(H13/G13)*100</f>
        <v>289.66666666666663</v>
      </c>
      <c r="J13" s="13">
        <f>E13+G13</f>
        <v>1666</v>
      </c>
      <c r="K13" s="38">
        <f>E13+H13</f>
        <v>2235</v>
      </c>
      <c r="L13" s="190">
        <f aca="true" t="shared" si="2" ref="L13:L56">(K13/J13)*100</f>
        <v>134.15366146458584</v>
      </c>
    </row>
    <row r="14" spans="1:12" ht="13.5" customHeight="1">
      <c r="A14" s="28" t="s">
        <v>18</v>
      </c>
      <c r="B14" s="11" t="s">
        <v>0</v>
      </c>
      <c r="C14" s="13"/>
      <c r="D14" s="13">
        <v>0</v>
      </c>
      <c r="E14" s="13">
        <v>965</v>
      </c>
      <c r="F14" s="13" t="e">
        <f t="shared" si="0"/>
        <v>#DIV/0!</v>
      </c>
      <c r="G14" s="13">
        <v>0</v>
      </c>
      <c r="H14" s="13">
        <v>628</v>
      </c>
      <c r="I14" s="13" t="e">
        <f t="shared" si="1"/>
        <v>#DIV/0!</v>
      </c>
      <c r="J14" s="13">
        <v>0</v>
      </c>
      <c r="K14" s="38">
        <f aca="true" t="shared" si="3" ref="K14:K65">E14+H14</f>
        <v>1593</v>
      </c>
      <c r="L14" s="39" t="e">
        <f t="shared" si="2"/>
        <v>#DIV/0!</v>
      </c>
    </row>
    <row r="15" spans="1:12" ht="13.5" customHeight="1">
      <c r="A15" s="28" t="s">
        <v>19</v>
      </c>
      <c r="B15" s="11" t="s">
        <v>1</v>
      </c>
      <c r="C15" s="13"/>
      <c r="D15" s="13">
        <v>0</v>
      </c>
      <c r="E15" s="13">
        <v>159</v>
      </c>
      <c r="F15" s="13" t="e">
        <f t="shared" si="0"/>
        <v>#DIV/0!</v>
      </c>
      <c r="G15" s="13">
        <v>0</v>
      </c>
      <c r="H15" s="13">
        <v>132</v>
      </c>
      <c r="I15" s="13" t="e">
        <f t="shared" si="1"/>
        <v>#DIV/0!</v>
      </c>
      <c r="J15" s="13">
        <v>0</v>
      </c>
      <c r="K15" s="38">
        <f t="shared" si="3"/>
        <v>291</v>
      </c>
      <c r="L15" s="39" t="e">
        <f t="shared" si="2"/>
        <v>#DIV/0!</v>
      </c>
    </row>
    <row r="16" spans="1:12" ht="13.5" customHeight="1">
      <c r="A16" s="28" t="s">
        <v>20</v>
      </c>
      <c r="B16" s="11" t="s">
        <v>209</v>
      </c>
      <c r="C16" s="13"/>
      <c r="D16" s="13">
        <v>0</v>
      </c>
      <c r="E16" s="13">
        <v>233</v>
      </c>
      <c r="F16" s="13" t="e">
        <f t="shared" si="0"/>
        <v>#DIV/0!</v>
      </c>
      <c r="G16" s="13">
        <v>0</v>
      </c>
      <c r="H16" s="13">
        <v>104</v>
      </c>
      <c r="I16" s="13" t="e">
        <f t="shared" si="1"/>
        <v>#DIV/0!</v>
      </c>
      <c r="J16" s="13">
        <v>0</v>
      </c>
      <c r="K16" s="38">
        <f t="shared" si="3"/>
        <v>337</v>
      </c>
      <c r="L16" s="39" t="e">
        <f t="shared" si="2"/>
        <v>#DIV/0!</v>
      </c>
    </row>
    <row r="17" spans="1:12" ht="13.5" customHeight="1">
      <c r="A17" s="28" t="s">
        <v>21</v>
      </c>
      <c r="B17" s="11" t="s">
        <v>354</v>
      </c>
      <c r="C17" s="13"/>
      <c r="D17" s="13">
        <v>0</v>
      </c>
      <c r="E17" s="13">
        <v>9</v>
      </c>
      <c r="F17" s="13" t="e">
        <f t="shared" si="0"/>
        <v>#DIV/0!</v>
      </c>
      <c r="G17" s="13">
        <v>0</v>
      </c>
      <c r="H17" s="13">
        <v>5</v>
      </c>
      <c r="I17" s="13" t="e">
        <f t="shared" si="1"/>
        <v>#DIV/0!</v>
      </c>
      <c r="J17" s="13">
        <v>0</v>
      </c>
      <c r="K17" s="38">
        <f t="shared" si="3"/>
        <v>14</v>
      </c>
      <c r="L17" s="39" t="e">
        <f t="shared" si="2"/>
        <v>#DIV/0!</v>
      </c>
    </row>
    <row r="18" spans="1:12" ht="48" customHeight="1">
      <c r="A18" s="27">
        <v>1.2</v>
      </c>
      <c r="B18" s="5" t="s">
        <v>235</v>
      </c>
      <c r="C18" s="13" t="s">
        <v>16</v>
      </c>
      <c r="D18" s="13">
        <v>550</v>
      </c>
      <c r="E18" s="13">
        <v>904</v>
      </c>
      <c r="F18" s="13">
        <f t="shared" si="0"/>
        <v>164.36363636363635</v>
      </c>
      <c r="G18" s="13">
        <v>550</v>
      </c>
      <c r="H18" s="13">
        <v>614</v>
      </c>
      <c r="I18" s="13">
        <f t="shared" si="1"/>
        <v>111.63636363636364</v>
      </c>
      <c r="J18" s="13">
        <v>550</v>
      </c>
      <c r="K18" s="38">
        <f t="shared" si="3"/>
        <v>1518</v>
      </c>
      <c r="L18" s="190">
        <f t="shared" si="2"/>
        <v>276</v>
      </c>
    </row>
    <row r="19" spans="1:12" ht="15.75">
      <c r="A19" s="28" t="s">
        <v>272</v>
      </c>
      <c r="B19" s="6" t="s">
        <v>0</v>
      </c>
      <c r="C19" s="13"/>
      <c r="D19" s="13"/>
      <c r="E19" s="13">
        <v>664</v>
      </c>
      <c r="F19" s="13" t="e">
        <f t="shared" si="0"/>
        <v>#DIV/0!</v>
      </c>
      <c r="G19" s="13">
        <v>0</v>
      </c>
      <c r="H19" s="13">
        <v>429</v>
      </c>
      <c r="I19" s="13" t="e">
        <f t="shared" si="1"/>
        <v>#DIV/0!</v>
      </c>
      <c r="J19" s="13"/>
      <c r="K19" s="38">
        <f t="shared" si="3"/>
        <v>1093</v>
      </c>
      <c r="L19" s="39" t="e">
        <f t="shared" si="2"/>
        <v>#DIV/0!</v>
      </c>
    </row>
    <row r="20" spans="1:12" ht="15.75">
      <c r="A20" s="28" t="s">
        <v>273</v>
      </c>
      <c r="B20" s="6" t="s">
        <v>1</v>
      </c>
      <c r="C20" s="13"/>
      <c r="D20" s="13"/>
      <c r="E20" s="13">
        <v>112</v>
      </c>
      <c r="F20" s="13" t="e">
        <f t="shared" si="0"/>
        <v>#DIV/0!</v>
      </c>
      <c r="G20" s="13">
        <v>0</v>
      </c>
      <c r="H20" s="13">
        <v>116</v>
      </c>
      <c r="I20" s="13" t="e">
        <f t="shared" si="1"/>
        <v>#DIV/0!</v>
      </c>
      <c r="J20" s="13"/>
      <c r="K20" s="38">
        <f t="shared" si="3"/>
        <v>228</v>
      </c>
      <c r="L20" s="39" t="e">
        <f t="shared" si="2"/>
        <v>#DIV/0!</v>
      </c>
    </row>
    <row r="21" spans="1:12" ht="15.75">
      <c r="A21" s="28" t="s">
        <v>274</v>
      </c>
      <c r="B21" s="6" t="s">
        <v>2</v>
      </c>
      <c r="C21" s="13"/>
      <c r="D21" s="13"/>
      <c r="E21" s="13">
        <v>119</v>
      </c>
      <c r="F21" s="13" t="e">
        <f t="shared" si="0"/>
        <v>#DIV/0!</v>
      </c>
      <c r="G21" s="13">
        <v>0</v>
      </c>
      <c r="H21" s="13">
        <v>67</v>
      </c>
      <c r="I21" s="13" t="e">
        <f t="shared" si="1"/>
        <v>#DIV/0!</v>
      </c>
      <c r="J21" s="13"/>
      <c r="K21" s="38">
        <f t="shared" si="3"/>
        <v>186</v>
      </c>
      <c r="L21" s="39" t="e">
        <f t="shared" si="2"/>
        <v>#DIV/0!</v>
      </c>
    </row>
    <row r="22" spans="1:12" ht="15.75">
      <c r="A22" s="28" t="s">
        <v>275</v>
      </c>
      <c r="B22" s="6" t="s">
        <v>354</v>
      </c>
      <c r="C22" s="13"/>
      <c r="D22" s="13"/>
      <c r="E22" s="13">
        <v>9</v>
      </c>
      <c r="F22" s="13" t="e">
        <f t="shared" si="0"/>
        <v>#DIV/0!</v>
      </c>
      <c r="G22" s="13"/>
      <c r="H22" s="13">
        <v>2</v>
      </c>
      <c r="I22" s="13" t="e">
        <f t="shared" si="1"/>
        <v>#DIV/0!</v>
      </c>
      <c r="J22" s="13"/>
      <c r="K22" s="38">
        <f t="shared" si="3"/>
        <v>11</v>
      </c>
      <c r="L22" s="39" t="e">
        <f t="shared" si="2"/>
        <v>#DIV/0!</v>
      </c>
    </row>
    <row r="23" spans="1:12" ht="35.25" customHeight="1">
      <c r="A23" s="28">
        <v>1.3</v>
      </c>
      <c r="B23" s="5" t="s">
        <v>239</v>
      </c>
      <c r="C23" s="13" t="s">
        <v>16</v>
      </c>
      <c r="D23" s="13">
        <v>550</v>
      </c>
      <c r="E23" s="13">
        <v>799</v>
      </c>
      <c r="F23" s="13">
        <f t="shared" si="0"/>
        <v>145.27272727272725</v>
      </c>
      <c r="G23" s="13">
        <v>550</v>
      </c>
      <c r="H23" s="13">
        <v>220</v>
      </c>
      <c r="I23" s="13">
        <f t="shared" si="1"/>
        <v>40</v>
      </c>
      <c r="J23" s="13">
        <v>550</v>
      </c>
      <c r="K23" s="38">
        <f t="shared" si="3"/>
        <v>1019</v>
      </c>
      <c r="L23" s="39">
        <f t="shared" si="2"/>
        <v>185.27272727272728</v>
      </c>
    </row>
    <row r="24" spans="1:12" ht="15.75">
      <c r="A24" s="28" t="s">
        <v>240</v>
      </c>
      <c r="B24" s="7" t="s">
        <v>236</v>
      </c>
      <c r="C24" s="13"/>
      <c r="D24" s="13">
        <v>550</v>
      </c>
      <c r="E24" s="13">
        <v>799</v>
      </c>
      <c r="F24" s="13">
        <f t="shared" si="0"/>
        <v>145.27272727272725</v>
      </c>
      <c r="G24" s="13">
        <v>550</v>
      </c>
      <c r="H24" s="13">
        <v>220</v>
      </c>
      <c r="I24" s="13">
        <f t="shared" si="1"/>
        <v>40</v>
      </c>
      <c r="J24" s="13">
        <v>550</v>
      </c>
      <c r="K24" s="38">
        <f t="shared" si="3"/>
        <v>1019</v>
      </c>
      <c r="L24" s="39">
        <f t="shared" si="2"/>
        <v>185.27272727272728</v>
      </c>
    </row>
    <row r="25" spans="1:12" ht="15.75">
      <c r="A25" s="28" t="s">
        <v>241</v>
      </c>
      <c r="B25" s="7" t="s">
        <v>237</v>
      </c>
      <c r="C25" s="13"/>
      <c r="D25" s="13">
        <v>0</v>
      </c>
      <c r="E25" s="13">
        <v>0</v>
      </c>
      <c r="F25" s="13" t="e">
        <f t="shared" si="0"/>
        <v>#DIV/0!</v>
      </c>
      <c r="G25" s="13"/>
      <c r="H25" s="13">
        <v>0</v>
      </c>
      <c r="I25" s="13" t="e">
        <f t="shared" si="1"/>
        <v>#DIV/0!</v>
      </c>
      <c r="J25" s="13">
        <v>0</v>
      </c>
      <c r="K25" s="38">
        <f t="shared" si="3"/>
        <v>0</v>
      </c>
      <c r="L25" s="39" t="e">
        <f t="shared" si="2"/>
        <v>#DIV/0!</v>
      </c>
    </row>
    <row r="26" spans="1:12" ht="15.75">
      <c r="A26" s="28" t="s">
        <v>242</v>
      </c>
      <c r="B26" s="7" t="s">
        <v>238</v>
      </c>
      <c r="C26" s="13"/>
      <c r="D26" s="13">
        <v>0</v>
      </c>
      <c r="E26" s="13">
        <v>0</v>
      </c>
      <c r="F26" s="13" t="e">
        <f t="shared" si="0"/>
        <v>#DIV/0!</v>
      </c>
      <c r="G26" s="13"/>
      <c r="H26" s="13">
        <v>0</v>
      </c>
      <c r="I26" s="13" t="e">
        <f t="shared" si="1"/>
        <v>#DIV/0!</v>
      </c>
      <c r="J26" s="13">
        <v>0</v>
      </c>
      <c r="K26" s="38">
        <f t="shared" si="3"/>
        <v>0</v>
      </c>
      <c r="L26" s="39" t="e">
        <f t="shared" si="2"/>
        <v>#DIV/0!</v>
      </c>
    </row>
    <row r="27" spans="1:12" ht="39.75" customHeight="1">
      <c r="A27" s="28">
        <v>1.4</v>
      </c>
      <c r="B27" s="5" t="s">
        <v>121</v>
      </c>
      <c r="C27" s="13"/>
      <c r="D27" s="13"/>
      <c r="E27" s="13"/>
      <c r="F27" s="13" t="e">
        <f t="shared" si="0"/>
        <v>#DIV/0!</v>
      </c>
      <c r="G27" s="13"/>
      <c r="H27" s="13"/>
      <c r="I27" s="13" t="e">
        <f t="shared" si="1"/>
        <v>#DIV/0!</v>
      </c>
      <c r="J27" s="13"/>
      <c r="K27" s="38">
        <f t="shared" si="3"/>
        <v>0</v>
      </c>
      <c r="L27" s="39" t="e">
        <f t="shared" si="2"/>
        <v>#DIV/0!</v>
      </c>
    </row>
    <row r="28" spans="1:12" ht="15.75">
      <c r="A28" s="28" t="s">
        <v>95</v>
      </c>
      <c r="B28" s="15" t="s">
        <v>57</v>
      </c>
      <c r="C28" s="13"/>
      <c r="D28" s="13">
        <v>40</v>
      </c>
      <c r="E28" s="13">
        <v>75</v>
      </c>
      <c r="F28" s="13">
        <f t="shared" si="0"/>
        <v>187.5</v>
      </c>
      <c r="G28" s="13">
        <v>40</v>
      </c>
      <c r="H28" s="13">
        <v>40</v>
      </c>
      <c r="I28" s="13">
        <f t="shared" si="1"/>
        <v>100</v>
      </c>
      <c r="J28" s="13">
        <v>40</v>
      </c>
      <c r="K28" s="38">
        <f t="shared" si="3"/>
        <v>115</v>
      </c>
      <c r="L28" s="39">
        <f t="shared" si="2"/>
        <v>287.5</v>
      </c>
    </row>
    <row r="29" spans="1:12" ht="15.75">
      <c r="A29" s="28" t="s">
        <v>96</v>
      </c>
      <c r="B29" s="15" t="s">
        <v>56</v>
      </c>
      <c r="C29" s="13"/>
      <c r="D29" s="13">
        <v>0</v>
      </c>
      <c r="E29" s="13">
        <v>0</v>
      </c>
      <c r="F29" s="13" t="e">
        <f t="shared" si="0"/>
        <v>#DIV/0!</v>
      </c>
      <c r="G29" s="13"/>
      <c r="H29" s="13">
        <v>0</v>
      </c>
      <c r="I29" s="13" t="e">
        <f t="shared" si="1"/>
        <v>#DIV/0!</v>
      </c>
      <c r="J29" s="13"/>
      <c r="K29" s="38">
        <f t="shared" si="3"/>
        <v>0</v>
      </c>
      <c r="L29" s="39" t="e">
        <f t="shared" si="2"/>
        <v>#DIV/0!</v>
      </c>
    </row>
    <row r="30" spans="1:12" ht="15.75">
      <c r="A30" s="28" t="s">
        <v>97</v>
      </c>
      <c r="B30" s="7" t="s">
        <v>58</v>
      </c>
      <c r="C30" s="13"/>
      <c r="D30" s="13">
        <v>0</v>
      </c>
      <c r="E30" s="13">
        <v>0</v>
      </c>
      <c r="F30" s="13" t="e">
        <f t="shared" si="0"/>
        <v>#DIV/0!</v>
      </c>
      <c r="G30" s="13"/>
      <c r="H30" s="13">
        <v>0</v>
      </c>
      <c r="I30" s="13" t="e">
        <f t="shared" si="1"/>
        <v>#DIV/0!</v>
      </c>
      <c r="J30" s="13"/>
      <c r="K30" s="38">
        <f t="shared" si="3"/>
        <v>0</v>
      </c>
      <c r="L30" s="39" t="e">
        <f t="shared" si="2"/>
        <v>#DIV/0!</v>
      </c>
    </row>
    <row r="31" spans="1:12" ht="15.75">
      <c r="A31" s="28" t="s">
        <v>98</v>
      </c>
      <c r="B31" s="152" t="s">
        <v>59</v>
      </c>
      <c r="C31" s="13" t="s">
        <v>60</v>
      </c>
      <c r="D31" s="13"/>
      <c r="E31" s="13"/>
      <c r="F31" s="13" t="e">
        <f t="shared" si="0"/>
        <v>#DIV/0!</v>
      </c>
      <c r="G31" s="13"/>
      <c r="H31" s="13">
        <v>0</v>
      </c>
      <c r="I31" s="13" t="e">
        <f t="shared" si="1"/>
        <v>#DIV/0!</v>
      </c>
      <c r="J31" s="13"/>
      <c r="K31" s="38">
        <f t="shared" si="3"/>
        <v>0</v>
      </c>
      <c r="L31" s="39" t="e">
        <f t="shared" si="2"/>
        <v>#DIV/0!</v>
      </c>
    </row>
    <row r="32" spans="1:12" ht="15.75">
      <c r="A32" s="28"/>
      <c r="B32" s="7"/>
      <c r="C32" s="13"/>
      <c r="D32" s="13"/>
      <c r="E32" s="13"/>
      <c r="F32" s="13"/>
      <c r="G32" s="13"/>
      <c r="H32" s="13"/>
      <c r="I32" s="13"/>
      <c r="J32" s="13"/>
      <c r="K32" s="38">
        <f t="shared" si="3"/>
        <v>0</v>
      </c>
      <c r="L32" s="39"/>
    </row>
    <row r="33" spans="1:12" ht="42.75" customHeight="1">
      <c r="A33" s="28">
        <v>1.5</v>
      </c>
      <c r="B33" s="5" t="s">
        <v>122</v>
      </c>
      <c r="C33" s="13" t="s">
        <v>16</v>
      </c>
      <c r="D33" s="13">
        <v>2</v>
      </c>
      <c r="E33" s="13">
        <v>10</v>
      </c>
      <c r="F33" s="13">
        <f t="shared" si="0"/>
        <v>500</v>
      </c>
      <c r="G33" s="13">
        <v>2</v>
      </c>
      <c r="H33" s="13">
        <v>0</v>
      </c>
      <c r="I33" s="13">
        <f t="shared" si="1"/>
        <v>0</v>
      </c>
      <c r="J33" s="13">
        <v>2</v>
      </c>
      <c r="K33" s="38">
        <f t="shared" si="3"/>
        <v>10</v>
      </c>
      <c r="L33" s="39">
        <f t="shared" si="2"/>
        <v>500</v>
      </c>
    </row>
    <row r="34" spans="1:12" ht="15.75">
      <c r="A34" s="28" t="s">
        <v>22</v>
      </c>
      <c r="B34" s="7" t="s">
        <v>61</v>
      </c>
      <c r="C34" s="13"/>
      <c r="D34" s="13">
        <v>2</v>
      </c>
      <c r="E34" s="13">
        <v>10</v>
      </c>
      <c r="F34" s="13">
        <f t="shared" si="0"/>
        <v>500</v>
      </c>
      <c r="G34" s="13">
        <v>2</v>
      </c>
      <c r="H34" s="13">
        <v>0</v>
      </c>
      <c r="I34" s="13">
        <f t="shared" si="1"/>
        <v>0</v>
      </c>
      <c r="J34" s="13">
        <v>2</v>
      </c>
      <c r="K34" s="38">
        <f t="shared" si="3"/>
        <v>10</v>
      </c>
      <c r="L34" s="39">
        <f t="shared" si="2"/>
        <v>500</v>
      </c>
    </row>
    <row r="35" spans="1:12" ht="15.75">
      <c r="A35" s="28" t="s">
        <v>23</v>
      </c>
      <c r="B35" s="7" t="s">
        <v>48</v>
      </c>
      <c r="C35" s="13"/>
      <c r="D35" s="13"/>
      <c r="E35" s="13">
        <v>0</v>
      </c>
      <c r="F35" s="13" t="e">
        <f t="shared" si="0"/>
        <v>#DIV/0!</v>
      </c>
      <c r="G35" s="13"/>
      <c r="H35" s="13">
        <v>0</v>
      </c>
      <c r="I35" s="13" t="e">
        <f t="shared" si="1"/>
        <v>#DIV/0!</v>
      </c>
      <c r="J35" s="13"/>
      <c r="K35" s="38">
        <f t="shared" si="3"/>
        <v>0</v>
      </c>
      <c r="L35" s="39" t="e">
        <f t="shared" si="2"/>
        <v>#DIV/0!</v>
      </c>
    </row>
    <row r="36" spans="1:12" ht="15.75">
      <c r="A36" s="28" t="s">
        <v>45</v>
      </c>
      <c r="B36" s="7" t="s">
        <v>86</v>
      </c>
      <c r="C36" s="13"/>
      <c r="D36" s="13"/>
      <c r="E36" s="13"/>
      <c r="F36" s="13" t="e">
        <f t="shared" si="0"/>
        <v>#DIV/0!</v>
      </c>
      <c r="G36" s="13"/>
      <c r="H36" s="13">
        <v>0</v>
      </c>
      <c r="I36" s="13" t="e">
        <f t="shared" si="1"/>
        <v>#DIV/0!</v>
      </c>
      <c r="J36" s="13"/>
      <c r="K36" s="38">
        <f t="shared" si="3"/>
        <v>0</v>
      </c>
      <c r="L36" s="39" t="e">
        <f t="shared" si="2"/>
        <v>#DIV/0!</v>
      </c>
    </row>
    <row r="37" spans="1:12" ht="32.25" customHeight="1">
      <c r="A37" s="28"/>
      <c r="B37" s="7"/>
      <c r="C37" s="13"/>
      <c r="D37" s="13"/>
      <c r="E37" s="13"/>
      <c r="F37" s="13"/>
      <c r="G37" s="13"/>
      <c r="H37" s="13"/>
      <c r="I37" s="13"/>
      <c r="J37" s="13"/>
      <c r="K37" s="38">
        <f t="shared" si="3"/>
        <v>0</v>
      </c>
      <c r="L37" s="39"/>
    </row>
    <row r="38" spans="1:12" ht="15.75">
      <c r="A38" s="27">
        <v>1.5</v>
      </c>
      <c r="B38" s="5" t="s">
        <v>123</v>
      </c>
      <c r="C38" s="13" t="s">
        <v>16</v>
      </c>
      <c r="D38" s="13"/>
      <c r="E38" s="13"/>
      <c r="F38" s="13"/>
      <c r="G38" s="13"/>
      <c r="H38" s="13"/>
      <c r="I38" s="13" t="e">
        <f t="shared" si="1"/>
        <v>#DIV/0!</v>
      </c>
      <c r="J38" s="13"/>
      <c r="K38" s="38">
        <f t="shared" si="3"/>
        <v>0</v>
      </c>
      <c r="L38" s="39" t="e">
        <f t="shared" si="2"/>
        <v>#DIV/0!</v>
      </c>
    </row>
    <row r="39" spans="1:12" ht="15.75">
      <c r="A39" s="28" t="s">
        <v>22</v>
      </c>
      <c r="B39" s="7" t="s">
        <v>7</v>
      </c>
      <c r="C39" s="13"/>
      <c r="D39" s="13">
        <v>15</v>
      </c>
      <c r="E39" s="13">
        <v>67</v>
      </c>
      <c r="F39" s="13">
        <f t="shared" si="0"/>
        <v>446.6666666666667</v>
      </c>
      <c r="G39" s="13">
        <v>15</v>
      </c>
      <c r="H39" s="13">
        <v>67</v>
      </c>
      <c r="I39" s="13">
        <f t="shared" si="1"/>
        <v>446.6666666666667</v>
      </c>
      <c r="J39" s="13">
        <v>15</v>
      </c>
      <c r="K39" s="38">
        <v>67</v>
      </c>
      <c r="L39" s="190">
        <f t="shared" si="2"/>
        <v>446.6666666666667</v>
      </c>
    </row>
    <row r="40" spans="1:12" ht="15.75">
      <c r="A40" s="28" t="s">
        <v>276</v>
      </c>
      <c r="B40" s="7" t="s">
        <v>50</v>
      </c>
      <c r="C40" s="13"/>
      <c r="D40" s="13">
        <v>5</v>
      </c>
      <c r="E40" s="13">
        <v>5</v>
      </c>
      <c r="F40" s="13">
        <f t="shared" si="0"/>
        <v>100</v>
      </c>
      <c r="G40" s="13">
        <v>0</v>
      </c>
      <c r="H40" s="13">
        <v>0</v>
      </c>
      <c r="I40" s="13" t="e">
        <f t="shared" si="1"/>
        <v>#DIV/0!</v>
      </c>
      <c r="J40" s="13">
        <v>0</v>
      </c>
      <c r="K40" s="38">
        <f t="shared" si="3"/>
        <v>5</v>
      </c>
      <c r="L40" s="39" t="e">
        <f t="shared" si="2"/>
        <v>#DIV/0!</v>
      </c>
    </row>
    <row r="41" spans="1:12" ht="15.75">
      <c r="A41" s="28" t="s">
        <v>23</v>
      </c>
      <c r="B41" s="8" t="s">
        <v>49</v>
      </c>
      <c r="C41" s="13"/>
      <c r="D41" s="13">
        <v>1</v>
      </c>
      <c r="E41" s="13">
        <v>1</v>
      </c>
      <c r="F41" s="13">
        <f t="shared" si="0"/>
        <v>100</v>
      </c>
      <c r="G41" s="13">
        <v>0</v>
      </c>
      <c r="H41" s="13">
        <v>0</v>
      </c>
      <c r="I41" s="13" t="e">
        <f t="shared" si="1"/>
        <v>#DIV/0!</v>
      </c>
      <c r="J41" s="13">
        <v>0</v>
      </c>
      <c r="K41" s="38">
        <f t="shared" si="3"/>
        <v>1</v>
      </c>
      <c r="L41" s="39" t="e">
        <f t="shared" si="2"/>
        <v>#DIV/0!</v>
      </c>
    </row>
    <row r="42" spans="1:12" ht="15.75">
      <c r="A42" s="28" t="s">
        <v>45</v>
      </c>
      <c r="B42" s="8" t="s">
        <v>4</v>
      </c>
      <c r="C42" s="13"/>
      <c r="D42" s="13">
        <v>1</v>
      </c>
      <c r="E42" s="13">
        <v>1</v>
      </c>
      <c r="F42" s="13">
        <f t="shared" si="0"/>
        <v>100</v>
      </c>
      <c r="G42" s="13">
        <v>0</v>
      </c>
      <c r="H42" s="13">
        <v>0</v>
      </c>
      <c r="I42" s="13" t="e">
        <f t="shared" si="1"/>
        <v>#DIV/0!</v>
      </c>
      <c r="J42" s="13">
        <v>0</v>
      </c>
      <c r="K42" s="38">
        <f t="shared" si="3"/>
        <v>1</v>
      </c>
      <c r="L42" s="39" t="e">
        <f t="shared" si="2"/>
        <v>#DIV/0!</v>
      </c>
    </row>
    <row r="43" spans="1:12" ht="15.75">
      <c r="A43" s="27"/>
      <c r="B43" s="7"/>
      <c r="C43" s="13"/>
      <c r="D43" s="13"/>
      <c r="E43" s="13"/>
      <c r="F43" s="13"/>
      <c r="G43" s="13"/>
      <c r="H43" s="13"/>
      <c r="I43" s="13"/>
      <c r="J43" s="13"/>
      <c r="K43" s="38">
        <f t="shared" si="3"/>
        <v>0</v>
      </c>
      <c r="L43" s="39"/>
    </row>
    <row r="44" spans="1:12" ht="45" customHeight="1">
      <c r="A44" s="27">
        <v>1.6</v>
      </c>
      <c r="B44" s="5" t="s">
        <v>124</v>
      </c>
      <c r="C44" s="13" t="s">
        <v>51</v>
      </c>
      <c r="D44" s="13"/>
      <c r="E44" s="13"/>
      <c r="F44" s="13" t="e">
        <f t="shared" si="0"/>
        <v>#DIV/0!</v>
      </c>
      <c r="G44" s="13"/>
      <c r="H44" s="13"/>
      <c r="I44" s="13" t="e">
        <f t="shared" si="1"/>
        <v>#DIV/0!</v>
      </c>
      <c r="J44" s="13"/>
      <c r="K44" s="38">
        <f t="shared" si="3"/>
        <v>0</v>
      </c>
      <c r="L44" s="39" t="e">
        <f t="shared" si="2"/>
        <v>#DIV/0!</v>
      </c>
    </row>
    <row r="45" spans="1:12" ht="15.75">
      <c r="A45" s="28" t="s">
        <v>277</v>
      </c>
      <c r="B45" s="7" t="s">
        <v>267</v>
      </c>
      <c r="C45" s="13"/>
      <c r="D45" s="13">
        <f>550*0.5</f>
        <v>275</v>
      </c>
      <c r="E45" s="13">
        <v>560</v>
      </c>
      <c r="F45" s="13">
        <f t="shared" si="0"/>
        <v>203.63636363636363</v>
      </c>
      <c r="G45" s="13">
        <v>275</v>
      </c>
      <c r="H45" s="13">
        <v>75.5</v>
      </c>
      <c r="I45" s="13">
        <f t="shared" si="1"/>
        <v>27.454545454545453</v>
      </c>
      <c r="J45" s="13">
        <v>275</v>
      </c>
      <c r="K45" s="38">
        <f t="shared" si="3"/>
        <v>635.5</v>
      </c>
      <c r="L45" s="39">
        <f t="shared" si="2"/>
        <v>231.0909090909091</v>
      </c>
    </row>
    <row r="46" spans="1:12" ht="15.75">
      <c r="A46" s="28" t="s">
        <v>46</v>
      </c>
      <c r="B46" s="7" t="s">
        <v>87</v>
      </c>
      <c r="C46" s="13"/>
      <c r="D46" s="13">
        <v>0</v>
      </c>
      <c r="E46" s="13">
        <v>0</v>
      </c>
      <c r="F46" s="13" t="e">
        <f t="shared" si="0"/>
        <v>#DIV/0!</v>
      </c>
      <c r="G46" s="13">
        <v>0</v>
      </c>
      <c r="H46" s="13">
        <v>0</v>
      </c>
      <c r="I46" s="13" t="e">
        <f t="shared" si="1"/>
        <v>#DIV/0!</v>
      </c>
      <c r="J46" s="13">
        <v>0</v>
      </c>
      <c r="K46" s="38">
        <f t="shared" si="3"/>
        <v>0</v>
      </c>
      <c r="L46" s="39" t="e">
        <f t="shared" si="2"/>
        <v>#DIV/0!</v>
      </c>
    </row>
    <row r="47" spans="1:12" ht="15.75">
      <c r="A47" s="28" t="s">
        <v>47</v>
      </c>
      <c r="B47" s="152" t="s">
        <v>88</v>
      </c>
      <c r="C47" s="13"/>
      <c r="D47" s="13"/>
      <c r="E47" s="13">
        <v>8.25</v>
      </c>
      <c r="F47" s="13" t="e">
        <f t="shared" si="0"/>
        <v>#DIV/0!</v>
      </c>
      <c r="G47" s="13">
        <v>0</v>
      </c>
      <c r="H47" s="13">
        <v>0</v>
      </c>
      <c r="I47" s="13" t="e">
        <f t="shared" si="1"/>
        <v>#DIV/0!</v>
      </c>
      <c r="J47" s="13"/>
      <c r="K47" s="38">
        <f t="shared" si="3"/>
        <v>8.25</v>
      </c>
      <c r="L47" s="39" t="e">
        <f t="shared" si="2"/>
        <v>#DIV/0!</v>
      </c>
    </row>
    <row r="48" spans="1:12" ht="15.75">
      <c r="A48" s="28"/>
      <c r="B48" s="7"/>
      <c r="C48" s="13"/>
      <c r="D48" s="13"/>
      <c r="E48" s="13"/>
      <c r="F48" s="13"/>
      <c r="G48" s="13"/>
      <c r="H48" s="13"/>
      <c r="I48" s="13"/>
      <c r="J48" s="13"/>
      <c r="K48" s="38">
        <f t="shared" si="3"/>
        <v>0</v>
      </c>
      <c r="L48" s="39"/>
    </row>
    <row r="49" spans="1:12" ht="15.75">
      <c r="A49" s="26" t="s">
        <v>24</v>
      </c>
      <c r="B49" s="5"/>
      <c r="C49" s="13"/>
      <c r="D49" s="13"/>
      <c r="E49" s="13"/>
      <c r="F49" s="13"/>
      <c r="G49" s="13"/>
      <c r="H49" s="13"/>
      <c r="I49" s="13"/>
      <c r="J49" s="13"/>
      <c r="K49" s="38">
        <f t="shared" si="3"/>
        <v>0</v>
      </c>
      <c r="L49" s="39"/>
    </row>
    <row r="50" spans="1:12" ht="40.5" customHeight="1">
      <c r="A50" s="27">
        <v>2.1</v>
      </c>
      <c r="B50" s="10" t="s">
        <v>125</v>
      </c>
      <c r="C50" s="13"/>
      <c r="D50" s="13"/>
      <c r="E50" s="13"/>
      <c r="F50" s="13"/>
      <c r="G50" s="13"/>
      <c r="H50" s="13"/>
      <c r="I50" s="13"/>
      <c r="J50" s="13"/>
      <c r="K50" s="38">
        <f t="shared" si="3"/>
        <v>0</v>
      </c>
      <c r="L50" s="39"/>
    </row>
    <row r="51" spans="1:12" ht="15.75">
      <c r="A51" s="28" t="s">
        <v>25</v>
      </c>
      <c r="B51" s="7" t="s">
        <v>268</v>
      </c>
      <c r="C51" s="13" t="s">
        <v>66</v>
      </c>
      <c r="D51" s="13">
        <v>10</v>
      </c>
      <c r="E51" s="13">
        <v>9</v>
      </c>
      <c r="F51" s="13">
        <f t="shared" si="0"/>
        <v>90</v>
      </c>
      <c r="G51" s="13">
        <v>10</v>
      </c>
      <c r="H51" s="13">
        <v>9</v>
      </c>
      <c r="I51" s="13">
        <f t="shared" si="1"/>
        <v>90</v>
      </c>
      <c r="J51" s="13">
        <v>10</v>
      </c>
      <c r="K51" s="38">
        <v>9</v>
      </c>
      <c r="L51" s="39">
        <f t="shared" si="2"/>
        <v>90</v>
      </c>
    </row>
    <row r="52" spans="1:12" ht="15.75">
      <c r="A52" s="28" t="s">
        <v>278</v>
      </c>
      <c r="B52" s="7" t="s">
        <v>63</v>
      </c>
      <c r="C52" s="13" t="s">
        <v>66</v>
      </c>
      <c r="D52" s="13">
        <v>10</v>
      </c>
      <c r="E52" s="13">
        <v>9</v>
      </c>
      <c r="F52" s="13">
        <f t="shared" si="0"/>
        <v>90</v>
      </c>
      <c r="G52" s="13">
        <v>10</v>
      </c>
      <c r="H52" s="13">
        <v>9</v>
      </c>
      <c r="I52" s="13">
        <f t="shared" si="1"/>
        <v>90</v>
      </c>
      <c r="J52" s="13">
        <v>10</v>
      </c>
      <c r="K52" s="38">
        <v>9</v>
      </c>
      <c r="L52" s="39">
        <f t="shared" si="2"/>
        <v>90</v>
      </c>
    </row>
    <row r="53" spans="1:12" ht="15.75">
      <c r="A53" s="28" t="s">
        <v>26</v>
      </c>
      <c r="B53" s="7" t="s">
        <v>64</v>
      </c>
      <c r="C53" s="13" t="s">
        <v>66</v>
      </c>
      <c r="D53" s="13">
        <v>10</v>
      </c>
      <c r="E53" s="13">
        <v>2</v>
      </c>
      <c r="F53" s="13">
        <f t="shared" si="0"/>
        <v>20</v>
      </c>
      <c r="G53" s="13">
        <v>10</v>
      </c>
      <c r="H53" s="13">
        <v>9</v>
      </c>
      <c r="I53" s="13">
        <f t="shared" si="1"/>
        <v>90</v>
      </c>
      <c r="J53" s="13">
        <v>10</v>
      </c>
      <c r="K53" s="38">
        <v>9</v>
      </c>
      <c r="L53" s="39">
        <f t="shared" si="2"/>
        <v>90</v>
      </c>
    </row>
    <row r="54" spans="1:12" s="205" customFormat="1" ht="15.75">
      <c r="A54" s="200" t="s">
        <v>279</v>
      </c>
      <c r="B54" s="201" t="s">
        <v>269</v>
      </c>
      <c r="C54" s="202" t="s">
        <v>66</v>
      </c>
      <c r="D54" s="202">
        <v>580</v>
      </c>
      <c r="E54" s="202">
        <v>1473</v>
      </c>
      <c r="F54" s="202">
        <f t="shared" si="0"/>
        <v>253.96551724137933</v>
      </c>
      <c r="G54" s="202">
        <v>580</v>
      </c>
      <c r="H54" s="202">
        <v>1616</v>
      </c>
      <c r="I54" s="202">
        <f t="shared" si="1"/>
        <v>278.6206896551724</v>
      </c>
      <c r="J54" s="202">
        <v>580</v>
      </c>
      <c r="K54" s="203">
        <f>H54+E54</f>
        <v>3089</v>
      </c>
      <c r="L54" s="204">
        <f t="shared" si="2"/>
        <v>532.5862068965517</v>
      </c>
    </row>
    <row r="55" spans="1:12" s="205" customFormat="1" ht="15.75">
      <c r="A55" s="200" t="s">
        <v>99</v>
      </c>
      <c r="B55" s="201" t="s">
        <v>68</v>
      </c>
      <c r="C55" s="202" t="s">
        <v>66</v>
      </c>
      <c r="D55" s="202">
        <v>20</v>
      </c>
      <c r="E55" s="202">
        <v>4</v>
      </c>
      <c r="F55" s="202">
        <f t="shared" si="0"/>
        <v>20</v>
      </c>
      <c r="G55" s="202">
        <v>20</v>
      </c>
      <c r="H55" s="202">
        <v>9</v>
      </c>
      <c r="I55" s="202">
        <f t="shared" si="1"/>
        <v>45</v>
      </c>
      <c r="J55" s="202">
        <v>20</v>
      </c>
      <c r="K55" s="203">
        <f>H55+E55</f>
        <v>13</v>
      </c>
      <c r="L55" s="204">
        <f t="shared" si="2"/>
        <v>65</v>
      </c>
    </row>
    <row r="56" spans="1:12" s="205" customFormat="1" ht="15.75">
      <c r="A56" s="200" t="s">
        <v>280</v>
      </c>
      <c r="B56" s="201" t="s">
        <v>69</v>
      </c>
      <c r="C56" s="202" t="s">
        <v>66</v>
      </c>
      <c r="D56" s="202">
        <v>80</v>
      </c>
      <c r="E56" s="202">
        <v>38</v>
      </c>
      <c r="F56" s="202">
        <f t="shared" si="0"/>
        <v>47.5</v>
      </c>
      <c r="G56" s="202">
        <v>80</v>
      </c>
      <c r="H56" s="202">
        <v>10</v>
      </c>
      <c r="I56" s="202">
        <f t="shared" si="1"/>
        <v>12.5</v>
      </c>
      <c r="J56" s="202">
        <v>80</v>
      </c>
      <c r="K56" s="203">
        <f>H56+E56</f>
        <v>48</v>
      </c>
      <c r="L56" s="204">
        <f t="shared" si="2"/>
        <v>60</v>
      </c>
    </row>
    <row r="57" spans="1:12" ht="40.5" customHeight="1">
      <c r="A57" s="28">
        <v>2.2</v>
      </c>
      <c r="B57" s="16" t="s">
        <v>126</v>
      </c>
      <c r="C57" s="13"/>
      <c r="D57" s="13"/>
      <c r="E57" s="13"/>
      <c r="F57" s="13"/>
      <c r="G57" s="13"/>
      <c r="H57" s="13"/>
      <c r="I57" s="13"/>
      <c r="J57" s="13"/>
      <c r="K57" s="38">
        <f t="shared" si="3"/>
        <v>0</v>
      </c>
      <c r="L57" s="39"/>
    </row>
    <row r="58" spans="1:12" ht="15.75">
      <c r="A58" s="28" t="s">
        <v>281</v>
      </c>
      <c r="B58" s="7" t="s">
        <v>89</v>
      </c>
      <c r="C58" s="13"/>
      <c r="D58" s="13">
        <v>0</v>
      </c>
      <c r="E58" s="13">
        <v>0</v>
      </c>
      <c r="F58" s="13" t="e">
        <f t="shared" si="0"/>
        <v>#DIV/0!</v>
      </c>
      <c r="G58" s="13">
        <v>0</v>
      </c>
      <c r="H58" s="13">
        <v>0</v>
      </c>
      <c r="I58" s="13" t="e">
        <f t="shared" si="1"/>
        <v>#DIV/0!</v>
      </c>
      <c r="J58" s="13">
        <v>0</v>
      </c>
      <c r="K58" s="38">
        <f t="shared" si="3"/>
        <v>0</v>
      </c>
      <c r="L58" s="39" t="e">
        <f aca="true" t="shared" si="4" ref="L58:L114">(K58/J58)*100</f>
        <v>#DIV/0!</v>
      </c>
    </row>
    <row r="59" spans="1:12" ht="15.75">
      <c r="A59" s="28" t="s">
        <v>282</v>
      </c>
      <c r="B59" s="7" t="s">
        <v>90</v>
      </c>
      <c r="C59" s="13"/>
      <c r="D59" s="13">
        <v>0</v>
      </c>
      <c r="E59" s="13">
        <v>0</v>
      </c>
      <c r="F59" s="13" t="e">
        <f t="shared" si="0"/>
        <v>#DIV/0!</v>
      </c>
      <c r="G59" s="13">
        <v>0</v>
      </c>
      <c r="H59" s="13"/>
      <c r="I59" s="13" t="e">
        <f t="shared" si="1"/>
        <v>#DIV/0!</v>
      </c>
      <c r="J59" s="13">
        <v>0</v>
      </c>
      <c r="K59" s="38">
        <f t="shared" si="3"/>
        <v>0</v>
      </c>
      <c r="L59" s="39" t="e">
        <f t="shared" si="4"/>
        <v>#DIV/0!</v>
      </c>
    </row>
    <row r="60" spans="1:12" ht="15.75">
      <c r="A60" s="28" t="s">
        <v>283</v>
      </c>
      <c r="B60" s="7" t="s">
        <v>43</v>
      </c>
      <c r="C60" s="13"/>
      <c r="D60" s="13">
        <v>0</v>
      </c>
      <c r="E60" s="13">
        <v>0</v>
      </c>
      <c r="F60" s="13" t="e">
        <f t="shared" si="0"/>
        <v>#DIV/0!</v>
      </c>
      <c r="G60" s="13">
        <v>0</v>
      </c>
      <c r="H60" s="13">
        <v>0</v>
      </c>
      <c r="I60" s="13" t="e">
        <f t="shared" si="1"/>
        <v>#DIV/0!</v>
      </c>
      <c r="J60" s="13">
        <v>0</v>
      </c>
      <c r="K60" s="38">
        <f t="shared" si="3"/>
        <v>0</v>
      </c>
      <c r="L60" s="39" t="e">
        <f t="shared" si="4"/>
        <v>#DIV/0!</v>
      </c>
    </row>
    <row r="61" spans="1:12" ht="15.75">
      <c r="A61" s="28"/>
      <c r="B61" s="7"/>
      <c r="C61" s="13"/>
      <c r="D61" s="13"/>
      <c r="E61" s="13"/>
      <c r="F61" s="13"/>
      <c r="G61" s="13"/>
      <c r="H61" s="13"/>
      <c r="I61" s="13"/>
      <c r="J61" s="13"/>
      <c r="K61" s="38">
        <f t="shared" si="3"/>
        <v>0</v>
      </c>
      <c r="L61" s="39"/>
    </row>
    <row r="62" spans="1:12" ht="54" customHeight="1">
      <c r="A62" s="27">
        <v>2.4</v>
      </c>
      <c r="B62" s="5" t="s">
        <v>270</v>
      </c>
      <c r="C62" s="13"/>
      <c r="D62" s="13"/>
      <c r="E62" s="13"/>
      <c r="F62" s="13" t="e">
        <f t="shared" si="0"/>
        <v>#DIV/0!</v>
      </c>
      <c r="G62" s="13"/>
      <c r="H62" s="13"/>
      <c r="I62" s="13" t="e">
        <f t="shared" si="1"/>
        <v>#DIV/0!</v>
      </c>
      <c r="J62" s="13"/>
      <c r="K62" s="38">
        <f t="shared" si="3"/>
        <v>0</v>
      </c>
      <c r="L62" s="39" t="e">
        <f t="shared" si="4"/>
        <v>#DIV/0!</v>
      </c>
    </row>
    <row r="63" spans="1:12" ht="15.75">
      <c r="A63" s="28" t="s">
        <v>42</v>
      </c>
      <c r="B63" s="7" t="s">
        <v>53</v>
      </c>
      <c r="C63" s="13"/>
      <c r="D63" s="13"/>
      <c r="E63" s="13"/>
      <c r="F63" s="13" t="e">
        <f t="shared" si="0"/>
        <v>#DIV/0!</v>
      </c>
      <c r="G63" s="13"/>
      <c r="H63" s="13">
        <v>0</v>
      </c>
      <c r="I63" s="13" t="e">
        <f t="shared" si="1"/>
        <v>#DIV/0!</v>
      </c>
      <c r="J63" s="13"/>
      <c r="K63" s="38">
        <f t="shared" si="3"/>
        <v>0</v>
      </c>
      <c r="L63" s="39" t="e">
        <f t="shared" si="4"/>
        <v>#DIV/0!</v>
      </c>
    </row>
    <row r="64" spans="1:12" ht="15.75">
      <c r="A64" s="28" t="s">
        <v>100</v>
      </c>
      <c r="B64" s="7" t="s">
        <v>44</v>
      </c>
      <c r="C64" s="13"/>
      <c r="D64" s="13"/>
      <c r="E64" s="13">
        <v>4260</v>
      </c>
      <c r="F64" s="13" t="e">
        <f t="shared" si="0"/>
        <v>#DIV/0!</v>
      </c>
      <c r="G64" s="13"/>
      <c r="H64" s="13">
        <v>11130</v>
      </c>
      <c r="I64" s="13" t="e">
        <f t="shared" si="1"/>
        <v>#DIV/0!</v>
      </c>
      <c r="J64" s="13"/>
      <c r="K64" s="38">
        <f t="shared" si="3"/>
        <v>15390</v>
      </c>
      <c r="L64" s="39" t="e">
        <f t="shared" si="4"/>
        <v>#DIV/0!</v>
      </c>
    </row>
    <row r="65" spans="1:12" ht="15.75">
      <c r="A65" s="28" t="s">
        <v>101</v>
      </c>
      <c r="B65" s="7" t="s">
        <v>65</v>
      </c>
      <c r="C65" s="13"/>
      <c r="D65" s="13"/>
      <c r="E65" s="13">
        <v>1260</v>
      </c>
      <c r="F65" s="13" t="e">
        <f t="shared" si="0"/>
        <v>#DIV/0!</v>
      </c>
      <c r="G65" s="13"/>
      <c r="H65" s="13">
        <v>1730</v>
      </c>
      <c r="I65" s="13" t="e">
        <f t="shared" si="1"/>
        <v>#DIV/0!</v>
      </c>
      <c r="J65" s="13"/>
      <c r="K65" s="38">
        <f t="shared" si="3"/>
        <v>2990</v>
      </c>
      <c r="L65" s="39" t="e">
        <f t="shared" si="4"/>
        <v>#DIV/0!</v>
      </c>
    </row>
    <row r="66" spans="1:12" ht="15.75">
      <c r="A66" s="28" t="s">
        <v>102</v>
      </c>
      <c r="B66" s="7" t="s">
        <v>54</v>
      </c>
      <c r="C66" s="13"/>
      <c r="D66" s="13"/>
      <c r="E66" s="13">
        <v>69129</v>
      </c>
      <c r="F66" s="13" t="e">
        <f t="shared" si="0"/>
        <v>#DIV/0!</v>
      </c>
      <c r="G66" s="13"/>
      <c r="H66" s="13">
        <v>118336</v>
      </c>
      <c r="I66" s="13" t="e">
        <f t="shared" si="1"/>
        <v>#DIV/0!</v>
      </c>
      <c r="J66" s="13"/>
      <c r="K66" s="38">
        <f>E66+H66</f>
        <v>187465</v>
      </c>
      <c r="L66" s="39" t="e">
        <f t="shared" si="4"/>
        <v>#DIV/0!</v>
      </c>
    </row>
    <row r="67" spans="1:12" ht="15.75">
      <c r="A67" s="28"/>
      <c r="B67" s="7"/>
      <c r="C67" s="13"/>
      <c r="D67" s="13"/>
      <c r="E67" s="13"/>
      <c r="F67" s="13"/>
      <c r="G67" s="13"/>
      <c r="H67" s="13"/>
      <c r="I67" s="13"/>
      <c r="J67" s="13"/>
      <c r="K67" s="38">
        <f aca="true" t="shared" si="5" ref="K67:K105">E67+H67</f>
        <v>0</v>
      </c>
      <c r="L67" s="39"/>
    </row>
    <row r="68" spans="1:12" ht="59.25" customHeight="1">
      <c r="A68" s="27">
        <v>2.5</v>
      </c>
      <c r="B68" s="12" t="s">
        <v>127</v>
      </c>
      <c r="C68" s="13"/>
      <c r="D68" s="13"/>
      <c r="E68" s="13"/>
      <c r="F68" s="13"/>
      <c r="G68" s="13"/>
      <c r="H68" s="13"/>
      <c r="I68" s="13"/>
      <c r="J68" s="13"/>
      <c r="K68" s="38">
        <f t="shared" si="5"/>
        <v>0</v>
      </c>
      <c r="L68" s="39"/>
    </row>
    <row r="69" spans="1:12" ht="15.75">
      <c r="A69" s="28" t="s">
        <v>103</v>
      </c>
      <c r="B69" s="12" t="s">
        <v>353</v>
      </c>
      <c r="C69" s="13"/>
      <c r="D69" s="13">
        <v>30</v>
      </c>
      <c r="E69" s="13">
        <v>33</v>
      </c>
      <c r="F69" s="13">
        <f t="shared" si="0"/>
        <v>110.00000000000001</v>
      </c>
      <c r="G69" s="13">
        <v>0</v>
      </c>
      <c r="H69" s="13">
        <v>0</v>
      </c>
      <c r="I69" s="13" t="e">
        <f t="shared" si="1"/>
        <v>#DIV/0!</v>
      </c>
      <c r="J69" s="13">
        <v>30</v>
      </c>
      <c r="K69" s="38">
        <f t="shared" si="5"/>
        <v>33</v>
      </c>
      <c r="L69" s="39">
        <f t="shared" si="4"/>
        <v>110.00000000000001</v>
      </c>
    </row>
    <row r="70" spans="1:12" ht="15.75">
      <c r="A70" s="28" t="s">
        <v>104</v>
      </c>
      <c r="B70" s="12"/>
      <c r="C70" s="13"/>
      <c r="D70" s="13"/>
      <c r="E70" s="13">
        <v>0</v>
      </c>
      <c r="F70" s="13" t="e">
        <f t="shared" si="0"/>
        <v>#DIV/0!</v>
      </c>
      <c r="G70" s="13"/>
      <c r="H70" s="13"/>
      <c r="I70" s="13" t="e">
        <f t="shared" si="1"/>
        <v>#DIV/0!</v>
      </c>
      <c r="J70" s="13"/>
      <c r="K70" s="38">
        <f t="shared" si="5"/>
        <v>0</v>
      </c>
      <c r="L70" s="39" t="e">
        <f t="shared" si="4"/>
        <v>#DIV/0!</v>
      </c>
    </row>
    <row r="71" spans="1:12" ht="15.75">
      <c r="A71" s="28" t="s">
        <v>105</v>
      </c>
      <c r="B71" s="12"/>
      <c r="C71" s="13"/>
      <c r="D71" s="13"/>
      <c r="E71" s="13">
        <v>0</v>
      </c>
      <c r="F71" s="13" t="e">
        <f t="shared" si="0"/>
        <v>#DIV/0!</v>
      </c>
      <c r="G71" s="13"/>
      <c r="H71" s="13"/>
      <c r="I71" s="13" t="e">
        <f t="shared" si="1"/>
        <v>#DIV/0!</v>
      </c>
      <c r="J71" s="13"/>
      <c r="K71" s="38">
        <f t="shared" si="5"/>
        <v>0</v>
      </c>
      <c r="L71" s="39" t="e">
        <f t="shared" si="4"/>
        <v>#DIV/0!</v>
      </c>
    </row>
    <row r="72" spans="1:12" ht="15.75">
      <c r="A72" s="28" t="s">
        <v>106</v>
      </c>
      <c r="B72" s="12"/>
      <c r="C72" s="13"/>
      <c r="D72" s="13"/>
      <c r="E72" s="13"/>
      <c r="F72" s="13" t="e">
        <f t="shared" si="0"/>
        <v>#DIV/0!</v>
      </c>
      <c r="G72" s="13"/>
      <c r="H72" s="13"/>
      <c r="I72" s="13" t="e">
        <f t="shared" si="1"/>
        <v>#DIV/0!</v>
      </c>
      <c r="J72" s="13"/>
      <c r="K72" s="38">
        <f t="shared" si="5"/>
        <v>0</v>
      </c>
      <c r="L72" s="39" t="e">
        <f t="shared" si="4"/>
        <v>#DIV/0!</v>
      </c>
    </row>
    <row r="73" spans="1:12" ht="15.75">
      <c r="A73" s="28" t="s">
        <v>107</v>
      </c>
      <c r="B73" s="12"/>
      <c r="C73" s="13"/>
      <c r="D73" s="13"/>
      <c r="E73" s="13"/>
      <c r="F73" s="13" t="e">
        <f t="shared" si="0"/>
        <v>#DIV/0!</v>
      </c>
      <c r="G73" s="13"/>
      <c r="H73" s="13"/>
      <c r="I73" s="13" t="e">
        <f t="shared" si="1"/>
        <v>#DIV/0!</v>
      </c>
      <c r="J73" s="13"/>
      <c r="K73" s="38">
        <f t="shared" si="5"/>
        <v>0</v>
      </c>
      <c r="L73" s="39" t="e">
        <f t="shared" si="4"/>
        <v>#DIV/0!</v>
      </c>
    </row>
    <row r="74" spans="1:12" ht="15.75">
      <c r="A74" s="28"/>
      <c r="B74" s="12"/>
      <c r="C74" s="13"/>
      <c r="D74" s="13"/>
      <c r="E74" s="13"/>
      <c r="F74" s="13" t="e">
        <f t="shared" si="0"/>
        <v>#DIV/0!</v>
      </c>
      <c r="G74" s="13"/>
      <c r="H74" s="13"/>
      <c r="I74" s="13" t="e">
        <f t="shared" si="1"/>
        <v>#DIV/0!</v>
      </c>
      <c r="J74" s="13"/>
      <c r="K74" s="38">
        <f t="shared" si="5"/>
        <v>0</v>
      </c>
      <c r="L74" s="39" t="e">
        <f t="shared" si="4"/>
        <v>#DIV/0!</v>
      </c>
    </row>
    <row r="75" spans="1:12" ht="15.75">
      <c r="A75" s="28"/>
      <c r="B75" s="12"/>
      <c r="C75" s="13"/>
      <c r="D75" s="13"/>
      <c r="E75" s="13"/>
      <c r="F75" s="13" t="e">
        <f t="shared" si="0"/>
        <v>#DIV/0!</v>
      </c>
      <c r="G75" s="13"/>
      <c r="H75" s="13"/>
      <c r="I75" s="13" t="e">
        <f t="shared" si="1"/>
        <v>#DIV/0!</v>
      </c>
      <c r="J75" s="13"/>
      <c r="K75" s="38">
        <f t="shared" si="5"/>
        <v>0</v>
      </c>
      <c r="L75" s="39" t="e">
        <f t="shared" si="4"/>
        <v>#DIV/0!</v>
      </c>
    </row>
    <row r="76" spans="1:12" ht="39.75" customHeight="1">
      <c r="A76" s="26" t="s">
        <v>34</v>
      </c>
      <c r="B76" s="10" t="s">
        <v>128</v>
      </c>
      <c r="C76" s="13"/>
      <c r="D76" s="13"/>
      <c r="E76" s="13"/>
      <c r="F76" s="13"/>
      <c r="G76" s="13"/>
      <c r="H76" s="13"/>
      <c r="I76" s="13"/>
      <c r="J76" s="13"/>
      <c r="K76" s="38">
        <f t="shared" si="5"/>
        <v>0</v>
      </c>
      <c r="L76" s="39"/>
    </row>
    <row r="77" spans="1:12" ht="15.75">
      <c r="A77" s="28">
        <v>3.1</v>
      </c>
      <c r="B77" s="9" t="s">
        <v>70</v>
      </c>
      <c r="C77" s="13" t="s">
        <v>55</v>
      </c>
      <c r="D77" s="13">
        <v>0</v>
      </c>
      <c r="E77" s="13">
        <v>0</v>
      </c>
      <c r="F77" s="13" t="e">
        <f aca="true" t="shared" si="6" ref="F77:F114">(E77/D77)*100</f>
        <v>#DIV/0!</v>
      </c>
      <c r="G77" s="13">
        <v>0</v>
      </c>
      <c r="H77" s="13">
        <v>0</v>
      </c>
      <c r="I77" s="13" t="e">
        <f aca="true" t="shared" si="7" ref="I77:I114">(H77/G77)*100</f>
        <v>#DIV/0!</v>
      </c>
      <c r="J77" s="13">
        <v>0</v>
      </c>
      <c r="K77" s="38">
        <f t="shared" si="5"/>
        <v>0</v>
      </c>
      <c r="L77" s="39" t="e">
        <f t="shared" si="4"/>
        <v>#DIV/0!</v>
      </c>
    </row>
    <row r="78" spans="1:12" ht="15.75">
      <c r="A78" s="28">
        <v>3.2</v>
      </c>
      <c r="B78" s="9" t="s">
        <v>71</v>
      </c>
      <c r="C78" s="13" t="s">
        <v>55</v>
      </c>
      <c r="D78" s="13">
        <v>0</v>
      </c>
      <c r="E78" s="13">
        <v>0</v>
      </c>
      <c r="F78" s="13" t="e">
        <f t="shared" si="6"/>
        <v>#DIV/0!</v>
      </c>
      <c r="G78" s="13">
        <v>0</v>
      </c>
      <c r="H78" s="13">
        <v>0</v>
      </c>
      <c r="I78" s="13" t="e">
        <f t="shared" si="7"/>
        <v>#DIV/0!</v>
      </c>
      <c r="J78" s="13">
        <v>0</v>
      </c>
      <c r="K78" s="38">
        <f t="shared" si="5"/>
        <v>0</v>
      </c>
      <c r="L78" s="39" t="e">
        <f t="shared" si="4"/>
        <v>#DIV/0!</v>
      </c>
    </row>
    <row r="79" spans="1:12" ht="15.75">
      <c r="A79" s="28">
        <v>3.3</v>
      </c>
      <c r="B79" s="9" t="s">
        <v>74</v>
      </c>
      <c r="C79" s="13" t="s">
        <v>72</v>
      </c>
      <c r="D79" s="13"/>
      <c r="E79" s="13"/>
      <c r="F79" s="13" t="e">
        <f t="shared" si="6"/>
        <v>#DIV/0!</v>
      </c>
      <c r="G79" s="13"/>
      <c r="H79" s="13"/>
      <c r="I79" s="13" t="e">
        <f t="shared" si="7"/>
        <v>#DIV/0!</v>
      </c>
      <c r="J79" s="13"/>
      <c r="K79" s="38">
        <f t="shared" si="5"/>
        <v>0</v>
      </c>
      <c r="L79" s="39" t="e">
        <f t="shared" si="4"/>
        <v>#DIV/0!</v>
      </c>
    </row>
    <row r="80" spans="1:12" ht="15.75">
      <c r="A80" s="28">
        <v>3.4</v>
      </c>
      <c r="B80" s="9" t="s">
        <v>75</v>
      </c>
      <c r="C80" s="13" t="s">
        <v>72</v>
      </c>
      <c r="D80" s="13">
        <v>0</v>
      </c>
      <c r="E80" s="13">
        <v>0</v>
      </c>
      <c r="F80" s="13" t="e">
        <f t="shared" si="6"/>
        <v>#DIV/0!</v>
      </c>
      <c r="G80" s="13">
        <v>0</v>
      </c>
      <c r="H80" s="13">
        <v>0</v>
      </c>
      <c r="I80" s="13" t="e">
        <f t="shared" si="7"/>
        <v>#DIV/0!</v>
      </c>
      <c r="J80" s="13">
        <v>0</v>
      </c>
      <c r="K80" s="38">
        <f t="shared" si="5"/>
        <v>0</v>
      </c>
      <c r="L80" s="39" t="e">
        <f t="shared" si="4"/>
        <v>#DIV/0!</v>
      </c>
    </row>
    <row r="81" spans="1:12" ht="15.75">
      <c r="A81" s="28">
        <v>3.5</v>
      </c>
      <c r="B81" s="9" t="s">
        <v>73</v>
      </c>
      <c r="C81" s="13" t="s">
        <v>72</v>
      </c>
      <c r="D81" s="13">
        <v>0</v>
      </c>
      <c r="E81" s="13">
        <v>0</v>
      </c>
      <c r="F81" s="13" t="e">
        <f t="shared" si="6"/>
        <v>#DIV/0!</v>
      </c>
      <c r="G81" s="13">
        <v>0</v>
      </c>
      <c r="H81" s="13">
        <v>0</v>
      </c>
      <c r="I81" s="13" t="e">
        <f t="shared" si="7"/>
        <v>#DIV/0!</v>
      </c>
      <c r="J81" s="13">
        <v>0</v>
      </c>
      <c r="K81" s="38">
        <f t="shared" si="5"/>
        <v>0</v>
      </c>
      <c r="L81" s="39" t="e">
        <f t="shared" si="4"/>
        <v>#DIV/0!</v>
      </c>
    </row>
    <row r="82" spans="1:12" ht="15.75">
      <c r="A82" s="28">
        <v>3.6</v>
      </c>
      <c r="B82" s="9" t="s">
        <v>76</v>
      </c>
      <c r="C82" s="13" t="s">
        <v>72</v>
      </c>
      <c r="D82" s="13"/>
      <c r="E82" s="13"/>
      <c r="F82" s="13" t="e">
        <f t="shared" si="6"/>
        <v>#DIV/0!</v>
      </c>
      <c r="G82" s="13"/>
      <c r="H82" s="13"/>
      <c r="I82" s="13" t="e">
        <f t="shared" si="7"/>
        <v>#DIV/0!</v>
      </c>
      <c r="J82" s="13"/>
      <c r="K82" s="38">
        <f t="shared" si="5"/>
        <v>0</v>
      </c>
      <c r="L82" s="39" t="e">
        <f t="shared" si="4"/>
        <v>#DIV/0!</v>
      </c>
    </row>
    <row r="83" spans="1:12" ht="15.75">
      <c r="A83" s="28">
        <v>3.7</v>
      </c>
      <c r="B83" s="9" t="s">
        <v>78</v>
      </c>
      <c r="C83" s="13" t="s">
        <v>72</v>
      </c>
      <c r="D83" s="13"/>
      <c r="E83" s="13"/>
      <c r="F83" s="13" t="e">
        <f t="shared" si="6"/>
        <v>#DIV/0!</v>
      </c>
      <c r="G83" s="13"/>
      <c r="H83" s="13">
        <f>H82/H18</f>
        <v>0</v>
      </c>
      <c r="I83" s="13" t="e">
        <f t="shared" si="7"/>
        <v>#DIV/0!</v>
      </c>
      <c r="J83" s="13"/>
      <c r="K83" s="38">
        <f t="shared" si="5"/>
        <v>0</v>
      </c>
      <c r="L83" s="39" t="e">
        <f t="shared" si="4"/>
        <v>#DIV/0!</v>
      </c>
    </row>
    <row r="84" spans="1:12" ht="15.75">
      <c r="A84" s="28">
        <v>3.8</v>
      </c>
      <c r="B84" s="156" t="s">
        <v>77</v>
      </c>
      <c r="C84" s="13" t="s">
        <v>55</v>
      </c>
      <c r="D84" s="13"/>
      <c r="E84" s="13"/>
      <c r="F84" s="13" t="e">
        <f t="shared" si="6"/>
        <v>#DIV/0!</v>
      </c>
      <c r="G84" s="13"/>
      <c r="H84" s="13"/>
      <c r="I84" s="13" t="e">
        <f t="shared" si="7"/>
        <v>#DIV/0!</v>
      </c>
      <c r="J84" s="13"/>
      <c r="K84" s="38">
        <f t="shared" si="5"/>
        <v>0</v>
      </c>
      <c r="L84" s="39" t="e">
        <f t="shared" si="4"/>
        <v>#DIV/0!</v>
      </c>
    </row>
    <row r="85" spans="1:12" ht="15.75">
      <c r="A85" s="28">
        <v>3.9</v>
      </c>
      <c r="B85" s="156" t="s">
        <v>271</v>
      </c>
      <c r="C85" s="13" t="s">
        <v>16</v>
      </c>
      <c r="D85" s="13">
        <v>0</v>
      </c>
      <c r="E85" s="13">
        <v>0</v>
      </c>
      <c r="F85" s="13" t="e">
        <f t="shared" si="6"/>
        <v>#DIV/0!</v>
      </c>
      <c r="G85" s="13">
        <v>0</v>
      </c>
      <c r="H85" s="13">
        <v>0</v>
      </c>
      <c r="I85" s="13" t="e">
        <f t="shared" si="7"/>
        <v>#DIV/0!</v>
      </c>
      <c r="J85" s="13">
        <v>0</v>
      </c>
      <c r="K85" s="38">
        <f t="shared" si="5"/>
        <v>0</v>
      </c>
      <c r="L85" s="39" t="e">
        <f t="shared" si="4"/>
        <v>#DIV/0!</v>
      </c>
    </row>
    <row r="86" spans="1:12" ht="15.75">
      <c r="A86" s="28"/>
      <c r="B86" s="9"/>
      <c r="C86" s="13"/>
      <c r="D86" s="13"/>
      <c r="E86" s="13"/>
      <c r="F86" s="13"/>
      <c r="G86" s="13"/>
      <c r="H86" s="13"/>
      <c r="I86" s="13"/>
      <c r="J86" s="13"/>
      <c r="K86" s="38">
        <f t="shared" si="5"/>
        <v>0</v>
      </c>
      <c r="L86" s="39"/>
    </row>
    <row r="87" spans="1:12" ht="31.5">
      <c r="A87" s="29">
        <v>3.2</v>
      </c>
      <c r="B87" s="4" t="s">
        <v>129</v>
      </c>
      <c r="C87" s="13"/>
      <c r="D87" s="13"/>
      <c r="E87" s="13"/>
      <c r="F87" s="13"/>
      <c r="G87" s="13"/>
      <c r="H87" s="13"/>
      <c r="I87" s="13"/>
      <c r="J87" s="13"/>
      <c r="K87" s="38">
        <f t="shared" si="5"/>
        <v>0</v>
      </c>
      <c r="L87" s="39"/>
    </row>
    <row r="88" spans="1:12" ht="15.75">
      <c r="A88" s="29" t="s">
        <v>108</v>
      </c>
      <c r="B88" s="1" t="s">
        <v>33</v>
      </c>
      <c r="C88" s="13"/>
      <c r="D88" s="13"/>
      <c r="E88" s="13"/>
      <c r="F88" s="13" t="e">
        <f t="shared" si="6"/>
        <v>#DIV/0!</v>
      </c>
      <c r="G88" s="13"/>
      <c r="H88" s="13"/>
      <c r="I88" s="13" t="e">
        <f t="shared" si="7"/>
        <v>#DIV/0!</v>
      </c>
      <c r="J88" s="13"/>
      <c r="K88" s="38">
        <f t="shared" si="5"/>
        <v>0</v>
      </c>
      <c r="L88" s="39" t="e">
        <f t="shared" si="4"/>
        <v>#DIV/0!</v>
      </c>
    </row>
    <row r="89" spans="1:12" ht="15.75">
      <c r="A89" s="29" t="s">
        <v>35</v>
      </c>
      <c r="B89" s="1" t="s">
        <v>8</v>
      </c>
      <c r="C89" s="13"/>
      <c r="D89" s="13"/>
      <c r="E89" s="13"/>
      <c r="F89" s="13" t="e">
        <f t="shared" si="6"/>
        <v>#DIV/0!</v>
      </c>
      <c r="G89" s="13"/>
      <c r="H89" s="13"/>
      <c r="I89" s="13" t="e">
        <f t="shared" si="7"/>
        <v>#DIV/0!</v>
      </c>
      <c r="J89" s="13"/>
      <c r="K89" s="38">
        <f t="shared" si="5"/>
        <v>0</v>
      </c>
      <c r="L89" s="39" t="e">
        <f t="shared" si="4"/>
        <v>#DIV/0!</v>
      </c>
    </row>
    <row r="90" spans="1:12" ht="15.75">
      <c r="A90" s="29" t="s">
        <v>36</v>
      </c>
      <c r="B90" s="1" t="s">
        <v>9</v>
      </c>
      <c r="C90" s="13"/>
      <c r="D90" s="13"/>
      <c r="E90" s="13">
        <v>766</v>
      </c>
      <c r="F90" s="13" t="e">
        <f t="shared" si="6"/>
        <v>#DIV/0!</v>
      </c>
      <c r="G90" s="13"/>
      <c r="H90" s="13">
        <v>368</v>
      </c>
      <c r="I90" s="13" t="e">
        <f t="shared" si="7"/>
        <v>#DIV/0!</v>
      </c>
      <c r="J90" s="13"/>
      <c r="K90" s="38">
        <f t="shared" si="5"/>
        <v>1134</v>
      </c>
      <c r="L90" s="39" t="e">
        <f t="shared" si="4"/>
        <v>#DIV/0!</v>
      </c>
    </row>
    <row r="91" spans="1:12" ht="15.75">
      <c r="A91" s="29" t="s">
        <v>109</v>
      </c>
      <c r="B91" s="1" t="s">
        <v>10</v>
      </c>
      <c r="C91" s="13"/>
      <c r="D91" s="13"/>
      <c r="E91" s="13">
        <v>600</v>
      </c>
      <c r="F91" s="13" t="e">
        <f t="shared" si="6"/>
        <v>#DIV/0!</v>
      </c>
      <c r="G91" s="13"/>
      <c r="H91" s="13">
        <v>501</v>
      </c>
      <c r="I91" s="13" t="e">
        <f t="shared" si="7"/>
        <v>#DIV/0!</v>
      </c>
      <c r="J91" s="13"/>
      <c r="K91" s="38">
        <f t="shared" si="5"/>
        <v>1101</v>
      </c>
      <c r="L91" s="39" t="e">
        <f t="shared" si="4"/>
        <v>#DIV/0!</v>
      </c>
    </row>
    <row r="92" spans="1:12" ht="15.75">
      <c r="A92" s="29"/>
      <c r="B92" s="1"/>
      <c r="C92" s="13"/>
      <c r="D92" s="13"/>
      <c r="E92" s="13"/>
      <c r="F92" s="13"/>
      <c r="G92" s="13"/>
      <c r="H92" s="13"/>
      <c r="I92" s="13"/>
      <c r="J92" s="13"/>
      <c r="K92" s="38">
        <f t="shared" si="5"/>
        <v>0</v>
      </c>
      <c r="L92" s="39"/>
    </row>
    <row r="93" spans="1:12" ht="15.75">
      <c r="A93" s="29">
        <v>3.3</v>
      </c>
      <c r="B93" s="2" t="s">
        <v>3</v>
      </c>
      <c r="C93" s="13"/>
      <c r="D93" s="13"/>
      <c r="E93" s="13"/>
      <c r="F93" s="13"/>
      <c r="G93" s="13"/>
      <c r="H93" s="13"/>
      <c r="I93" s="13"/>
      <c r="J93" s="13"/>
      <c r="K93" s="38">
        <f t="shared" si="5"/>
        <v>0</v>
      </c>
      <c r="L93" s="39"/>
    </row>
    <row r="94" spans="1:12" ht="15.75">
      <c r="A94" s="29" t="s">
        <v>110</v>
      </c>
      <c r="B94" s="2" t="s">
        <v>28</v>
      </c>
      <c r="C94" s="13"/>
      <c r="D94" s="13"/>
      <c r="E94" s="13"/>
      <c r="F94" s="13"/>
      <c r="G94" s="13"/>
      <c r="H94" s="13"/>
      <c r="I94" s="13"/>
      <c r="J94" s="13"/>
      <c r="K94" s="38">
        <f t="shared" si="5"/>
        <v>0</v>
      </c>
      <c r="L94" s="39"/>
    </row>
    <row r="95" spans="1:12" ht="15.75">
      <c r="A95" s="29" t="s">
        <v>111</v>
      </c>
      <c r="B95" s="1" t="s">
        <v>29</v>
      </c>
      <c r="C95" s="13"/>
      <c r="D95" s="13"/>
      <c r="E95" s="13">
        <v>145</v>
      </c>
      <c r="F95" s="13" t="e">
        <f t="shared" si="6"/>
        <v>#DIV/0!</v>
      </c>
      <c r="G95" s="13"/>
      <c r="H95" s="13">
        <v>80</v>
      </c>
      <c r="I95" s="13" t="e">
        <f t="shared" si="7"/>
        <v>#DIV/0!</v>
      </c>
      <c r="J95" s="13"/>
      <c r="K95" s="38">
        <f t="shared" si="5"/>
        <v>225</v>
      </c>
      <c r="L95" s="39" t="e">
        <f t="shared" si="4"/>
        <v>#DIV/0!</v>
      </c>
    </row>
    <row r="96" spans="1:12" ht="15.75">
      <c r="A96" s="29" t="s">
        <v>112</v>
      </c>
      <c r="B96" s="1" t="s">
        <v>30</v>
      </c>
      <c r="C96" s="13"/>
      <c r="D96" s="13"/>
      <c r="E96" s="13">
        <v>847</v>
      </c>
      <c r="F96" s="13" t="e">
        <f t="shared" si="6"/>
        <v>#DIV/0!</v>
      </c>
      <c r="G96" s="13"/>
      <c r="H96" s="13">
        <v>432</v>
      </c>
      <c r="I96" s="13" t="e">
        <f t="shared" si="7"/>
        <v>#DIV/0!</v>
      </c>
      <c r="J96" s="13"/>
      <c r="K96" s="38">
        <f t="shared" si="5"/>
        <v>1279</v>
      </c>
      <c r="L96" s="39" t="e">
        <f t="shared" si="4"/>
        <v>#DIV/0!</v>
      </c>
    </row>
    <row r="97" spans="1:12" ht="15.75">
      <c r="A97" s="29" t="s">
        <v>113</v>
      </c>
      <c r="B97" s="1" t="s">
        <v>31</v>
      </c>
      <c r="C97" s="13"/>
      <c r="D97" s="13"/>
      <c r="E97" s="13">
        <v>374</v>
      </c>
      <c r="F97" s="13" t="e">
        <f t="shared" si="6"/>
        <v>#DIV/0!</v>
      </c>
      <c r="G97" s="13"/>
      <c r="H97" s="13">
        <v>357</v>
      </c>
      <c r="I97" s="13" t="e">
        <f t="shared" si="7"/>
        <v>#DIV/0!</v>
      </c>
      <c r="J97" s="13"/>
      <c r="K97" s="38">
        <f t="shared" si="5"/>
        <v>731</v>
      </c>
      <c r="L97" s="39" t="e">
        <f t="shared" si="4"/>
        <v>#DIV/0!</v>
      </c>
    </row>
    <row r="98" spans="1:12" ht="15.75">
      <c r="A98" s="29" t="s">
        <v>114</v>
      </c>
      <c r="B98" s="1" t="s">
        <v>32</v>
      </c>
      <c r="C98" s="13"/>
      <c r="D98" s="13"/>
      <c r="E98" s="13">
        <v>0</v>
      </c>
      <c r="F98" s="13" t="e">
        <f t="shared" si="6"/>
        <v>#DIV/0!</v>
      </c>
      <c r="G98" s="13"/>
      <c r="H98" s="13">
        <v>0</v>
      </c>
      <c r="I98" s="13" t="e">
        <f t="shared" si="7"/>
        <v>#DIV/0!</v>
      </c>
      <c r="J98" s="13"/>
      <c r="K98" s="38">
        <f t="shared" si="5"/>
        <v>0</v>
      </c>
      <c r="L98" s="39" t="e">
        <f t="shared" si="4"/>
        <v>#DIV/0!</v>
      </c>
    </row>
    <row r="99" spans="1:12" ht="15.75">
      <c r="A99" s="29"/>
      <c r="B99" s="1"/>
      <c r="C99" s="13"/>
      <c r="D99" s="13"/>
      <c r="E99" s="13"/>
      <c r="F99" s="13"/>
      <c r="G99" s="13"/>
      <c r="H99" s="13"/>
      <c r="I99" s="13"/>
      <c r="J99" s="13"/>
      <c r="K99" s="38">
        <f t="shared" si="5"/>
        <v>0</v>
      </c>
      <c r="L99" s="39"/>
    </row>
    <row r="100" spans="1:12" ht="15.75">
      <c r="A100" s="13">
        <v>3.4</v>
      </c>
      <c r="B100" s="3" t="s">
        <v>91</v>
      </c>
      <c r="C100" s="13"/>
      <c r="D100" s="13"/>
      <c r="E100" s="13"/>
      <c r="F100" s="13"/>
      <c r="G100" s="13"/>
      <c r="H100" s="13"/>
      <c r="I100" s="13"/>
      <c r="J100" s="13"/>
      <c r="K100" s="38">
        <f t="shared" si="5"/>
        <v>0</v>
      </c>
      <c r="L100" s="39"/>
    </row>
    <row r="101" spans="1:12" ht="35.25" customHeight="1">
      <c r="A101" s="29" t="s">
        <v>37</v>
      </c>
      <c r="B101" s="30" t="s">
        <v>130</v>
      </c>
      <c r="C101" s="13" t="s">
        <v>27</v>
      </c>
      <c r="D101" s="13">
        <v>20</v>
      </c>
      <c r="E101" s="13">
        <v>13</v>
      </c>
      <c r="F101" s="13">
        <f t="shared" si="6"/>
        <v>65</v>
      </c>
      <c r="G101" s="13">
        <v>20</v>
      </c>
      <c r="H101" s="13">
        <v>5</v>
      </c>
      <c r="I101" s="13">
        <f t="shared" si="7"/>
        <v>25</v>
      </c>
      <c r="J101" s="13">
        <v>20</v>
      </c>
      <c r="K101" s="38">
        <v>18</v>
      </c>
      <c r="L101" s="39">
        <f t="shared" si="4"/>
        <v>90</v>
      </c>
    </row>
    <row r="102" spans="1:12" ht="15.75">
      <c r="A102" s="29" t="s">
        <v>38</v>
      </c>
      <c r="B102" s="13" t="s">
        <v>131</v>
      </c>
      <c r="C102" s="13"/>
      <c r="D102" s="13">
        <v>4</v>
      </c>
      <c r="E102" s="13"/>
      <c r="F102" s="13">
        <f t="shared" si="6"/>
        <v>0</v>
      </c>
      <c r="G102" s="13">
        <v>4</v>
      </c>
      <c r="H102" s="13"/>
      <c r="I102" s="13">
        <f t="shared" si="7"/>
        <v>0</v>
      </c>
      <c r="J102" s="13">
        <v>4</v>
      </c>
      <c r="K102" s="38"/>
      <c r="L102" s="39">
        <f t="shared" si="4"/>
        <v>0</v>
      </c>
    </row>
    <row r="103" spans="1:12" ht="15.75">
      <c r="A103" s="29" t="s">
        <v>39</v>
      </c>
      <c r="B103" s="14" t="s">
        <v>6</v>
      </c>
      <c r="C103" s="13"/>
      <c r="D103" s="13">
        <v>0</v>
      </c>
      <c r="E103" s="13"/>
      <c r="F103" s="13" t="e">
        <f t="shared" si="6"/>
        <v>#DIV/0!</v>
      </c>
      <c r="G103" s="13">
        <v>0</v>
      </c>
      <c r="H103" s="13"/>
      <c r="I103" s="13" t="e">
        <f t="shared" si="7"/>
        <v>#DIV/0!</v>
      </c>
      <c r="J103" s="13"/>
      <c r="K103" s="38"/>
      <c r="L103" s="39" t="e">
        <f t="shared" si="4"/>
        <v>#DIV/0!</v>
      </c>
    </row>
    <row r="104" spans="1:12" ht="15.75">
      <c r="A104" s="29" t="s">
        <v>40</v>
      </c>
      <c r="B104" s="14" t="s">
        <v>5</v>
      </c>
      <c r="C104" s="13"/>
      <c r="D104" s="13">
        <v>4</v>
      </c>
      <c r="E104" s="13"/>
      <c r="F104" s="13">
        <f t="shared" si="6"/>
        <v>0</v>
      </c>
      <c r="G104" s="13">
        <v>4</v>
      </c>
      <c r="H104" s="13"/>
      <c r="I104" s="13">
        <f t="shared" si="7"/>
        <v>0</v>
      </c>
      <c r="J104" s="13">
        <v>4</v>
      </c>
      <c r="K104" s="38"/>
      <c r="L104" s="39">
        <f t="shared" si="4"/>
        <v>0</v>
      </c>
    </row>
    <row r="105" spans="1:12" ht="15.75">
      <c r="A105" s="29"/>
      <c r="B105" s="14"/>
      <c r="C105" s="13"/>
      <c r="D105" s="13"/>
      <c r="E105" s="13"/>
      <c r="F105" s="13"/>
      <c r="G105" s="13"/>
      <c r="H105" s="13"/>
      <c r="I105" s="13"/>
      <c r="J105" s="13"/>
      <c r="K105" s="38">
        <f t="shared" si="5"/>
        <v>0</v>
      </c>
      <c r="L105" s="39"/>
    </row>
    <row r="106" spans="1:12" ht="31.5">
      <c r="A106" s="13">
        <v>3.5</v>
      </c>
      <c r="B106" s="3" t="s">
        <v>132</v>
      </c>
      <c r="C106" s="13"/>
      <c r="D106" s="13"/>
      <c r="E106" s="13"/>
      <c r="F106" s="13"/>
      <c r="G106" s="13"/>
      <c r="H106" s="13"/>
      <c r="I106" s="13"/>
      <c r="J106" s="13"/>
      <c r="K106" s="38"/>
      <c r="L106" s="39"/>
    </row>
    <row r="107" spans="1:12" ht="15.75">
      <c r="A107" s="29" t="s">
        <v>41</v>
      </c>
      <c r="B107" s="15" t="s">
        <v>83</v>
      </c>
      <c r="C107" s="13" t="s">
        <v>84</v>
      </c>
      <c r="D107" s="13">
        <v>0</v>
      </c>
      <c r="E107" s="13">
        <v>0</v>
      </c>
      <c r="F107" s="13" t="e">
        <f t="shared" si="6"/>
        <v>#DIV/0!</v>
      </c>
      <c r="G107" s="13">
        <v>0</v>
      </c>
      <c r="H107" s="13">
        <v>0</v>
      </c>
      <c r="I107" s="13" t="e">
        <f t="shared" si="7"/>
        <v>#DIV/0!</v>
      </c>
      <c r="J107" s="13">
        <v>0</v>
      </c>
      <c r="K107" s="38">
        <v>0</v>
      </c>
      <c r="L107" s="39" t="e">
        <f t="shared" si="4"/>
        <v>#DIV/0!</v>
      </c>
    </row>
    <row r="108" spans="1:12" ht="15.75">
      <c r="A108" s="29" t="s">
        <v>115</v>
      </c>
      <c r="B108" s="15" t="s">
        <v>85</v>
      </c>
      <c r="C108" s="13" t="s">
        <v>82</v>
      </c>
      <c r="D108" s="13">
        <v>0</v>
      </c>
      <c r="E108" s="13">
        <v>0</v>
      </c>
      <c r="F108" s="13" t="e">
        <f t="shared" si="6"/>
        <v>#DIV/0!</v>
      </c>
      <c r="G108" s="13">
        <v>0</v>
      </c>
      <c r="H108" s="13">
        <v>0</v>
      </c>
      <c r="I108" s="13" t="e">
        <f t="shared" si="7"/>
        <v>#DIV/0!</v>
      </c>
      <c r="J108" s="13">
        <v>0</v>
      </c>
      <c r="K108" s="38">
        <v>0</v>
      </c>
      <c r="L108" s="39" t="e">
        <f t="shared" si="4"/>
        <v>#DIV/0!</v>
      </c>
    </row>
    <row r="109" spans="1:12" ht="15.75">
      <c r="A109" s="29" t="s">
        <v>116</v>
      </c>
      <c r="B109" s="15" t="s">
        <v>92</v>
      </c>
      <c r="C109" s="13" t="s">
        <v>82</v>
      </c>
      <c r="D109" s="13">
        <v>0</v>
      </c>
      <c r="E109" s="13">
        <v>0</v>
      </c>
      <c r="F109" s="13" t="e">
        <f t="shared" si="6"/>
        <v>#DIV/0!</v>
      </c>
      <c r="G109" s="13">
        <v>0</v>
      </c>
      <c r="H109" s="13">
        <v>0</v>
      </c>
      <c r="I109" s="13" t="e">
        <f t="shared" si="7"/>
        <v>#DIV/0!</v>
      </c>
      <c r="J109" s="13">
        <v>0</v>
      </c>
      <c r="K109" s="38">
        <v>0</v>
      </c>
      <c r="L109" s="39" t="e">
        <f t="shared" si="4"/>
        <v>#DIV/0!</v>
      </c>
    </row>
    <row r="110" spans="1:12" ht="15.75">
      <c r="A110" s="29" t="s">
        <v>117</v>
      </c>
      <c r="B110" s="15" t="s">
        <v>93</v>
      </c>
      <c r="C110" s="13" t="s">
        <v>82</v>
      </c>
      <c r="D110" s="13">
        <v>0</v>
      </c>
      <c r="E110" s="13">
        <v>0</v>
      </c>
      <c r="F110" s="13" t="e">
        <f t="shared" si="6"/>
        <v>#DIV/0!</v>
      </c>
      <c r="G110" s="13">
        <v>0</v>
      </c>
      <c r="H110" s="13">
        <v>0</v>
      </c>
      <c r="I110" s="13" t="e">
        <f t="shared" si="7"/>
        <v>#DIV/0!</v>
      </c>
      <c r="J110" s="13">
        <v>0</v>
      </c>
      <c r="K110" s="38">
        <v>0</v>
      </c>
      <c r="L110" s="39" t="e">
        <f t="shared" si="4"/>
        <v>#DIV/0!</v>
      </c>
    </row>
    <row r="111" spans="1:12" ht="31.5">
      <c r="A111" s="29" t="s">
        <v>118</v>
      </c>
      <c r="B111" s="15" t="s">
        <v>81</v>
      </c>
      <c r="C111" s="13" t="s">
        <v>16</v>
      </c>
      <c r="D111" s="13">
        <v>0</v>
      </c>
      <c r="E111" s="13">
        <v>0</v>
      </c>
      <c r="F111" s="13" t="e">
        <f t="shared" si="6"/>
        <v>#DIV/0!</v>
      </c>
      <c r="G111" s="13">
        <v>0</v>
      </c>
      <c r="H111" s="13">
        <v>0</v>
      </c>
      <c r="I111" s="13" t="e">
        <f t="shared" si="7"/>
        <v>#DIV/0!</v>
      </c>
      <c r="J111" s="13">
        <v>0</v>
      </c>
      <c r="K111" s="38">
        <v>0</v>
      </c>
      <c r="L111" s="39" t="e">
        <f t="shared" si="4"/>
        <v>#DIV/0!</v>
      </c>
    </row>
    <row r="112" spans="1:12" ht="15.75">
      <c r="A112" s="29" t="s">
        <v>119</v>
      </c>
      <c r="B112" s="15" t="s">
        <v>79</v>
      </c>
      <c r="C112" s="13" t="s">
        <v>52</v>
      </c>
      <c r="D112" s="13">
        <v>0</v>
      </c>
      <c r="E112" s="13">
        <v>0</v>
      </c>
      <c r="F112" s="13" t="e">
        <f t="shared" si="6"/>
        <v>#DIV/0!</v>
      </c>
      <c r="G112" s="13">
        <v>0</v>
      </c>
      <c r="H112" s="13">
        <v>0</v>
      </c>
      <c r="I112" s="13" t="e">
        <f t="shared" si="7"/>
        <v>#DIV/0!</v>
      </c>
      <c r="J112" s="13">
        <v>0</v>
      </c>
      <c r="K112" s="38">
        <v>0</v>
      </c>
      <c r="L112" s="39" t="e">
        <f t="shared" si="4"/>
        <v>#DIV/0!</v>
      </c>
    </row>
    <row r="113" spans="1:12" ht="15.75">
      <c r="A113" s="29" t="s">
        <v>120</v>
      </c>
      <c r="B113" s="15" t="s">
        <v>80</v>
      </c>
      <c r="C113" s="13" t="s">
        <v>82</v>
      </c>
      <c r="D113" s="13">
        <v>0</v>
      </c>
      <c r="E113" s="13">
        <v>0</v>
      </c>
      <c r="F113" s="13" t="e">
        <f t="shared" si="6"/>
        <v>#DIV/0!</v>
      </c>
      <c r="G113" s="13">
        <v>0</v>
      </c>
      <c r="H113" s="13">
        <v>0</v>
      </c>
      <c r="I113" s="13" t="e">
        <f t="shared" si="7"/>
        <v>#DIV/0!</v>
      </c>
      <c r="J113" s="13">
        <v>0</v>
      </c>
      <c r="K113" s="38">
        <v>0</v>
      </c>
      <c r="L113" s="39" t="e">
        <f t="shared" si="4"/>
        <v>#DIV/0!</v>
      </c>
    </row>
    <row r="114" spans="1:12" ht="15.75">
      <c r="A114" s="102"/>
      <c r="B114" s="103" t="s">
        <v>287</v>
      </c>
      <c r="C114" s="104" t="s">
        <v>288</v>
      </c>
      <c r="D114" s="104">
        <v>0</v>
      </c>
      <c r="E114" s="104">
        <v>0</v>
      </c>
      <c r="F114" s="104" t="e">
        <f t="shared" si="6"/>
        <v>#DIV/0!</v>
      </c>
      <c r="G114" s="104">
        <v>0</v>
      </c>
      <c r="H114" s="104">
        <v>0</v>
      </c>
      <c r="I114" s="104" t="e">
        <f t="shared" si="7"/>
        <v>#DIV/0!</v>
      </c>
      <c r="J114" s="104">
        <v>0</v>
      </c>
      <c r="K114" s="104">
        <v>0</v>
      </c>
      <c r="L114" s="105" t="e">
        <f t="shared" si="4"/>
        <v>#DIV/0!</v>
      </c>
    </row>
  </sheetData>
  <sheetProtection/>
  <mergeCells count="2">
    <mergeCell ref="C2:L2"/>
    <mergeCell ref="C4:P4"/>
  </mergeCells>
  <printOptions/>
  <pageMargins left="0.75" right="0.75" top="1" bottom="1" header="0.5" footer="0.5"/>
  <pageSetup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9"/>
  <sheetViews>
    <sheetView zoomScalePageLayoutView="0" workbookViewId="0" topLeftCell="A7">
      <selection activeCell="G16" sqref="G16"/>
    </sheetView>
  </sheetViews>
  <sheetFormatPr defaultColWidth="9.140625" defaultRowHeight="12.75"/>
  <cols>
    <col min="1" max="2" width="9.140625" style="56" customWidth="1"/>
    <col min="3" max="3" width="47.7109375" style="56" customWidth="1"/>
    <col min="4" max="4" width="21.140625" style="56" bestFit="1" customWidth="1"/>
    <col min="5" max="5" width="22.57421875" style="56" customWidth="1"/>
    <col min="6" max="16384" width="9.140625" style="56" customWidth="1"/>
  </cols>
  <sheetData>
    <row r="1" ht="15"/>
    <row r="2" ht="15"/>
    <row r="3" ht="15"/>
    <row r="4" ht="15"/>
    <row r="5" ht="15"/>
    <row r="6" spans="2:5" ht="45">
      <c r="B6" s="85" t="s">
        <v>198</v>
      </c>
      <c r="C6" s="85" t="s">
        <v>199</v>
      </c>
      <c r="D6" s="86" t="s">
        <v>200</v>
      </c>
      <c r="E6" s="86" t="s">
        <v>201</v>
      </c>
    </row>
    <row r="7" spans="2:5" ht="15">
      <c r="B7" s="84">
        <v>1</v>
      </c>
      <c r="C7" s="54" t="s">
        <v>207</v>
      </c>
      <c r="D7" s="55">
        <f>'quarterly Progress report'!K13</f>
        <v>2235</v>
      </c>
      <c r="E7" s="55">
        <f>'quarterly Progress report'!L13</f>
        <v>134.15366146458584</v>
      </c>
    </row>
    <row r="8" spans="2:5" ht="33.75" customHeight="1">
      <c r="B8" s="57">
        <v>2</v>
      </c>
      <c r="C8" s="58" t="s">
        <v>206</v>
      </c>
      <c r="D8" s="54">
        <f>'quarterly Progress report'!K45</f>
        <v>635.5</v>
      </c>
      <c r="E8" s="54">
        <f>'quarterly Progress report'!L45</f>
        <v>231.0909090909091</v>
      </c>
    </row>
    <row r="9" spans="2:5" ht="30">
      <c r="B9" s="57">
        <v>4</v>
      </c>
      <c r="C9" s="58" t="s">
        <v>234</v>
      </c>
      <c r="D9" s="54">
        <f>'quarterly Progress report'!K23</f>
        <v>1019</v>
      </c>
      <c r="E9" s="54">
        <f>'quarterly Progress report'!L18</f>
        <v>276</v>
      </c>
    </row>
    <row r="10" spans="2:5" ht="21" customHeight="1">
      <c r="B10" s="84">
        <v>5</v>
      </c>
      <c r="C10" s="58" t="s">
        <v>202</v>
      </c>
      <c r="D10" s="54">
        <f>'quarterly Progress report'!K33</f>
        <v>10</v>
      </c>
      <c r="E10" s="54">
        <f>'quarterly Progress report'!L34</f>
        <v>500</v>
      </c>
    </row>
    <row r="11" spans="2:5" ht="21" customHeight="1">
      <c r="B11" s="57">
        <v>6</v>
      </c>
      <c r="C11" s="58" t="s">
        <v>62</v>
      </c>
      <c r="D11" s="54">
        <f>'quarterly Progress report'!K51</f>
        <v>9</v>
      </c>
      <c r="E11" s="54">
        <f>'quarterly Progress report'!L51</f>
        <v>90</v>
      </c>
    </row>
    <row r="12" spans="2:5" ht="29.25" customHeight="1">
      <c r="B12" s="84">
        <v>7</v>
      </c>
      <c r="C12" s="58" t="s">
        <v>63</v>
      </c>
      <c r="D12" s="54">
        <f>'quarterly Progress report'!K52</f>
        <v>9</v>
      </c>
      <c r="E12" s="54">
        <f>'quarterly Progress report'!L52</f>
        <v>90</v>
      </c>
    </row>
    <row r="13" spans="2:5" ht="21" customHeight="1">
      <c r="B13" s="57">
        <v>8</v>
      </c>
      <c r="C13" s="59" t="s">
        <v>67</v>
      </c>
      <c r="D13" s="54">
        <f>'quarterly Progress report'!K54</f>
        <v>3089</v>
      </c>
      <c r="E13" s="54">
        <f>'quarterly Progress report'!L54</f>
        <v>532.5862068965517</v>
      </c>
    </row>
    <row r="14" spans="2:5" ht="33" customHeight="1">
      <c r="B14" s="84">
        <v>9</v>
      </c>
      <c r="C14" s="59" t="s">
        <v>68</v>
      </c>
      <c r="D14" s="54">
        <f>'quarterly Progress report'!K55</f>
        <v>13</v>
      </c>
      <c r="E14" s="54">
        <f>'quarterly Progress report'!L55</f>
        <v>65</v>
      </c>
    </row>
    <row r="15" spans="2:5" ht="33.75" customHeight="1">
      <c r="B15" s="57">
        <v>10</v>
      </c>
      <c r="C15" s="59" t="s">
        <v>69</v>
      </c>
      <c r="D15" s="54">
        <f>'quarterly Progress report'!J56</f>
        <v>80</v>
      </c>
      <c r="E15" s="54">
        <f>'quarterly Progress report'!L56</f>
        <v>60</v>
      </c>
    </row>
    <row r="16" spans="2:5" ht="50.25" customHeight="1">
      <c r="B16" s="84">
        <v>11</v>
      </c>
      <c r="C16" s="60" t="s">
        <v>203</v>
      </c>
      <c r="D16" s="54">
        <f>'quarterly Progress report'!K101</f>
        <v>18</v>
      </c>
      <c r="E16" s="54">
        <f>'quarterly Progress report'!L101</f>
        <v>90</v>
      </c>
    </row>
    <row r="17" spans="2:5" ht="30">
      <c r="B17" s="57">
        <v>12</v>
      </c>
      <c r="C17" s="55" t="s">
        <v>70</v>
      </c>
      <c r="D17" s="54" t="e">
        <f>'quarterly Progress report'!I77</f>
        <v>#DIV/0!</v>
      </c>
      <c r="E17" s="54" t="e">
        <f>'quarterly Progress report'!L77</f>
        <v>#DIV/0!</v>
      </c>
    </row>
    <row r="18" spans="2:5" ht="30">
      <c r="B18" s="84">
        <v>13</v>
      </c>
      <c r="C18" s="55" t="s">
        <v>71</v>
      </c>
      <c r="D18" s="54" t="e">
        <f>'quarterly Progress report'!I78</f>
        <v>#DIV/0!</v>
      </c>
      <c r="E18" s="54" t="e">
        <f>'quarterly Progress report'!L78</f>
        <v>#DIV/0!</v>
      </c>
    </row>
    <row r="19" spans="2:5" ht="15">
      <c r="B19" s="57">
        <v>14</v>
      </c>
      <c r="C19" s="58" t="s">
        <v>11</v>
      </c>
      <c r="D19" s="54" t="e">
        <f>'quarterly Progress report'!I85</f>
        <v>#DIV/0!</v>
      </c>
      <c r="E19" s="54" t="e">
        <f>'quarterly Progress report'!L85</f>
        <v>#DIV/0!</v>
      </c>
    </row>
  </sheetData>
  <sheetProtection/>
  <printOptions/>
  <pageMargins left="0.7" right="0.7" top="0.75" bottom="0.75" header="0.3" footer="0.3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90" zoomScaleNormal="90" zoomScalePageLayoutView="0" workbookViewId="0" topLeftCell="B1">
      <pane xSplit="1" ySplit="2" topLeftCell="C45" activePane="bottomRight" state="frozen"/>
      <selection pane="topLeft" activeCell="B1" sqref="B1"/>
      <selection pane="topRight" activeCell="C1" sqref="C1"/>
      <selection pane="bottomLeft" activeCell="B3" sqref="B3"/>
      <selection pane="bottomRight" activeCell="G10" sqref="G10"/>
    </sheetView>
  </sheetViews>
  <sheetFormatPr defaultColWidth="9.140625" defaultRowHeight="12.75"/>
  <cols>
    <col min="1" max="1" width="9.57421875" style="0" bestFit="1" customWidth="1"/>
    <col min="2" max="2" width="31.8515625" style="0" bestFit="1" customWidth="1"/>
    <col min="3" max="3" width="17.57421875" style="0" customWidth="1"/>
    <col min="4" max="4" width="17.7109375" style="208" customWidth="1"/>
    <col min="5" max="5" width="19.7109375" style="0" customWidth="1"/>
    <col min="6" max="6" width="18.00390625" style="0" customWidth="1"/>
    <col min="7" max="7" width="16.8515625" style="208" customWidth="1"/>
    <col min="8" max="8" width="16.140625" style="0" customWidth="1"/>
    <col min="9" max="9" width="16.7109375" style="0" customWidth="1"/>
    <col min="10" max="10" width="23.57421875" style="0" customWidth="1"/>
  </cols>
  <sheetData>
    <row r="1" spans="1:10" ht="12.75">
      <c r="A1" s="227" t="s">
        <v>143</v>
      </c>
      <c r="B1" s="227" t="s">
        <v>144</v>
      </c>
      <c r="C1" s="226" t="s">
        <v>190</v>
      </c>
      <c r="D1" s="225" t="s">
        <v>194</v>
      </c>
      <c r="E1" s="226" t="s">
        <v>191</v>
      </c>
      <c r="F1" s="226" t="s">
        <v>192</v>
      </c>
      <c r="G1" s="225" t="s">
        <v>195</v>
      </c>
      <c r="H1" s="226" t="s">
        <v>196</v>
      </c>
      <c r="I1" s="226" t="s">
        <v>197</v>
      </c>
      <c r="J1" s="226" t="s">
        <v>193</v>
      </c>
    </row>
    <row r="2" spans="1:10" ht="75" customHeight="1">
      <c r="A2" s="227"/>
      <c r="B2" s="227"/>
      <c r="C2" s="226"/>
      <c r="D2" s="225"/>
      <c r="E2" s="226"/>
      <c r="F2" s="226"/>
      <c r="G2" s="225"/>
      <c r="H2" s="226"/>
      <c r="I2" s="226"/>
      <c r="J2" s="226"/>
    </row>
    <row r="3" spans="1:10" ht="15.75">
      <c r="A3" s="40">
        <v>1</v>
      </c>
      <c r="B3" s="41" t="s">
        <v>145</v>
      </c>
      <c r="C3" s="192">
        <f>SUM(C4:C9)</f>
        <v>11100</v>
      </c>
      <c r="D3" s="206">
        <f aca="true" t="shared" si="0" ref="D3:I3">SUM(D4:D9)</f>
        <v>5500</v>
      </c>
      <c r="E3" s="191"/>
      <c r="F3" s="192">
        <f t="shared" si="0"/>
        <v>5600</v>
      </c>
      <c r="G3" s="206">
        <f t="shared" si="0"/>
        <v>0</v>
      </c>
      <c r="H3" s="192">
        <f t="shared" si="0"/>
        <v>0</v>
      </c>
      <c r="I3" s="192">
        <f t="shared" si="0"/>
        <v>5600</v>
      </c>
      <c r="J3" s="192"/>
    </row>
    <row r="4" spans="1:10" ht="15.75">
      <c r="A4" s="40">
        <v>1.1</v>
      </c>
      <c r="B4" s="42" t="s">
        <v>146</v>
      </c>
      <c r="C4" s="191">
        <v>1100</v>
      </c>
      <c r="D4" s="207">
        <v>0</v>
      </c>
      <c r="E4" s="191">
        <f aca="true" t="shared" si="1" ref="E4:E19">D4/C4*100</f>
        <v>0</v>
      </c>
      <c r="F4" s="191">
        <f>C4-D4</f>
        <v>1100</v>
      </c>
      <c r="G4" s="207">
        <v>0</v>
      </c>
      <c r="H4" s="191">
        <v>0</v>
      </c>
      <c r="I4" s="191">
        <f>F4-G4</f>
        <v>1100</v>
      </c>
      <c r="J4" s="191">
        <v>100</v>
      </c>
    </row>
    <row r="5" spans="1:10" ht="15.75">
      <c r="A5" s="40">
        <v>1.2</v>
      </c>
      <c r="B5" s="42" t="s">
        <v>147</v>
      </c>
      <c r="C5" s="191">
        <v>5000</v>
      </c>
      <c r="D5" s="207">
        <v>5500</v>
      </c>
      <c r="E5" s="191">
        <f t="shared" si="1"/>
        <v>110.00000000000001</v>
      </c>
      <c r="F5" s="191">
        <f aca="true" t="shared" si="2" ref="F5:F36">C5-D5</f>
        <v>-500</v>
      </c>
      <c r="G5" s="207">
        <v>0</v>
      </c>
      <c r="H5" s="191">
        <v>0</v>
      </c>
      <c r="I5" s="191">
        <f aca="true" t="shared" si="3" ref="I5:I14">F5-G5</f>
        <v>-500</v>
      </c>
      <c r="J5" s="191">
        <v>0</v>
      </c>
    </row>
    <row r="6" spans="1:10" ht="31.5">
      <c r="A6" s="40">
        <v>1.3</v>
      </c>
      <c r="B6" s="42" t="s">
        <v>148</v>
      </c>
      <c r="C6" s="191">
        <v>5000</v>
      </c>
      <c r="D6" s="207">
        <v>0</v>
      </c>
      <c r="E6" s="191">
        <f t="shared" si="1"/>
        <v>0</v>
      </c>
      <c r="F6" s="191">
        <f t="shared" si="2"/>
        <v>5000</v>
      </c>
      <c r="G6" s="207">
        <v>0</v>
      </c>
      <c r="H6" s="191">
        <v>0</v>
      </c>
      <c r="I6" s="191">
        <f t="shared" si="3"/>
        <v>5000</v>
      </c>
      <c r="J6" s="191">
        <v>100</v>
      </c>
    </row>
    <row r="7" spans="1:10" ht="15.75">
      <c r="A7" s="40">
        <v>1.4</v>
      </c>
      <c r="B7" s="42" t="s">
        <v>149</v>
      </c>
      <c r="C7" s="191">
        <v>0</v>
      </c>
      <c r="D7" s="207"/>
      <c r="E7" s="191">
        <v>0</v>
      </c>
      <c r="F7" s="191">
        <f t="shared" si="2"/>
        <v>0</v>
      </c>
      <c r="G7" s="207"/>
      <c r="H7" s="191"/>
      <c r="I7" s="191">
        <f t="shared" si="3"/>
        <v>0</v>
      </c>
      <c r="J7" s="191"/>
    </row>
    <row r="8" spans="1:10" ht="15.75">
      <c r="A8" s="40">
        <v>1.5</v>
      </c>
      <c r="B8" s="42" t="s">
        <v>150</v>
      </c>
      <c r="C8" s="191">
        <v>0</v>
      </c>
      <c r="D8" s="207">
        <v>0</v>
      </c>
      <c r="E8" s="191">
        <v>0</v>
      </c>
      <c r="F8" s="191">
        <f t="shared" si="2"/>
        <v>0</v>
      </c>
      <c r="G8" s="207">
        <v>0</v>
      </c>
      <c r="H8" s="191">
        <v>0</v>
      </c>
      <c r="I8" s="191">
        <f t="shared" si="3"/>
        <v>0</v>
      </c>
      <c r="J8" s="191">
        <v>0</v>
      </c>
    </row>
    <row r="9" spans="1:10" ht="15.75">
      <c r="A9" s="40">
        <v>1.6</v>
      </c>
      <c r="B9" s="42" t="s">
        <v>151</v>
      </c>
      <c r="C9" s="191"/>
      <c r="D9" s="207"/>
      <c r="E9" s="191">
        <v>0</v>
      </c>
      <c r="F9" s="191">
        <f t="shared" si="2"/>
        <v>0</v>
      </c>
      <c r="G9" s="207"/>
      <c r="H9" s="191"/>
      <c r="I9" s="191"/>
      <c r="J9" s="191"/>
    </row>
    <row r="10" spans="1:10" ht="15.75">
      <c r="A10" s="43">
        <v>2</v>
      </c>
      <c r="B10" s="44" t="s">
        <v>152</v>
      </c>
      <c r="C10" s="192">
        <f>SUM(C11:C15)</f>
        <v>1074800</v>
      </c>
      <c r="D10" s="206">
        <f aca="true" t="shared" si="4" ref="D10:I10">SUM(D11:D15)</f>
        <v>64650</v>
      </c>
      <c r="E10" s="191"/>
      <c r="F10" s="192">
        <f t="shared" si="4"/>
        <v>1010150</v>
      </c>
      <c r="G10" s="206">
        <f t="shared" si="4"/>
        <v>185207</v>
      </c>
      <c r="H10" s="192"/>
      <c r="I10" s="192">
        <f t="shared" si="4"/>
        <v>824943</v>
      </c>
      <c r="J10" s="192"/>
    </row>
    <row r="11" spans="1:10" ht="31.5">
      <c r="A11" s="45">
        <v>2.1</v>
      </c>
      <c r="B11" s="42" t="s">
        <v>153</v>
      </c>
      <c r="C11" s="191">
        <v>116800</v>
      </c>
      <c r="D11" s="207">
        <v>64650</v>
      </c>
      <c r="E11" s="191">
        <f t="shared" si="1"/>
        <v>55.351027397260275</v>
      </c>
      <c r="F11" s="191">
        <f t="shared" si="2"/>
        <v>52150</v>
      </c>
      <c r="G11" s="207">
        <v>39435</v>
      </c>
      <c r="H11" s="191">
        <f>G11/F11*100</f>
        <v>75.61840843720037</v>
      </c>
      <c r="I11" s="191">
        <f t="shared" si="3"/>
        <v>12715</v>
      </c>
      <c r="J11" s="191">
        <v>77.91</v>
      </c>
    </row>
    <row r="12" spans="1:10" ht="31.5">
      <c r="A12" s="46">
        <v>2.2</v>
      </c>
      <c r="B12" s="42" t="s">
        <v>154</v>
      </c>
      <c r="C12" s="191">
        <v>0</v>
      </c>
      <c r="D12" s="207"/>
      <c r="E12" s="191">
        <v>0</v>
      </c>
      <c r="F12" s="191">
        <f t="shared" si="2"/>
        <v>0</v>
      </c>
      <c r="G12" s="207"/>
      <c r="H12" s="191"/>
      <c r="I12" s="191">
        <f t="shared" si="3"/>
        <v>0</v>
      </c>
      <c r="J12" s="191"/>
    </row>
    <row r="13" spans="1:10" ht="31.5">
      <c r="A13" s="47">
        <v>2.3</v>
      </c>
      <c r="B13" s="42" t="s">
        <v>155</v>
      </c>
      <c r="C13" s="191">
        <v>958000</v>
      </c>
      <c r="D13" s="207">
        <v>0</v>
      </c>
      <c r="E13" s="191">
        <f t="shared" si="1"/>
        <v>0</v>
      </c>
      <c r="F13" s="191">
        <f t="shared" si="2"/>
        <v>958000</v>
      </c>
      <c r="G13" s="207">
        <v>145772</v>
      </c>
      <c r="H13" s="191">
        <v>0</v>
      </c>
      <c r="I13" s="191">
        <f t="shared" si="3"/>
        <v>812228</v>
      </c>
      <c r="J13" s="191">
        <v>100</v>
      </c>
    </row>
    <row r="14" spans="1:10" ht="15.75">
      <c r="A14" s="40">
        <v>2.4</v>
      </c>
      <c r="B14" s="42" t="s">
        <v>150</v>
      </c>
      <c r="C14" s="191">
        <v>0</v>
      </c>
      <c r="D14" s="207">
        <v>0</v>
      </c>
      <c r="E14" s="191">
        <v>0</v>
      </c>
      <c r="F14" s="191">
        <f t="shared" si="2"/>
        <v>0</v>
      </c>
      <c r="G14" s="207">
        <v>0</v>
      </c>
      <c r="H14" s="191">
        <v>0</v>
      </c>
      <c r="I14" s="191">
        <f t="shared" si="3"/>
        <v>0</v>
      </c>
      <c r="J14" s="191">
        <v>0</v>
      </c>
    </row>
    <row r="15" spans="1:10" ht="15.75">
      <c r="A15" s="47">
        <v>2.5</v>
      </c>
      <c r="B15" s="42" t="s">
        <v>151</v>
      </c>
      <c r="C15" s="191"/>
      <c r="D15" s="207"/>
      <c r="E15" s="191">
        <v>0</v>
      </c>
      <c r="F15" s="191">
        <f t="shared" si="2"/>
        <v>0</v>
      </c>
      <c r="G15" s="207"/>
      <c r="H15" s="191"/>
      <c r="I15" s="191"/>
      <c r="J15" s="191"/>
    </row>
    <row r="16" spans="1:10" ht="15.75">
      <c r="A16" s="48">
        <v>3</v>
      </c>
      <c r="B16" s="44" t="s">
        <v>156</v>
      </c>
      <c r="C16" s="192">
        <f>SUM(C17:C30)</f>
        <v>854500</v>
      </c>
      <c r="D16" s="206">
        <f aca="true" t="shared" si="5" ref="D16:I16">SUM(D17:D30)</f>
        <v>331801</v>
      </c>
      <c r="E16" s="191"/>
      <c r="F16" s="192">
        <f t="shared" si="5"/>
        <v>522699</v>
      </c>
      <c r="G16" s="206">
        <f t="shared" si="5"/>
        <v>217446</v>
      </c>
      <c r="H16" s="192"/>
      <c r="I16" s="192">
        <f t="shared" si="5"/>
        <v>305253</v>
      </c>
      <c r="J16" s="191"/>
    </row>
    <row r="17" spans="1:10" ht="31.5">
      <c r="A17" s="47">
        <v>3.1</v>
      </c>
      <c r="B17" s="49" t="s">
        <v>157</v>
      </c>
      <c r="C17" s="191">
        <v>25000</v>
      </c>
      <c r="D17" s="207">
        <v>0</v>
      </c>
      <c r="E17" s="191">
        <f t="shared" si="1"/>
        <v>0</v>
      </c>
      <c r="F17" s="191">
        <f t="shared" si="2"/>
        <v>25000</v>
      </c>
      <c r="G17" s="207">
        <v>0</v>
      </c>
      <c r="H17" s="191">
        <v>0</v>
      </c>
      <c r="I17" s="191">
        <f aca="true" t="shared" si="6" ref="I17:I29">F17-G17</f>
        <v>25000</v>
      </c>
      <c r="J17" s="191">
        <v>100</v>
      </c>
    </row>
    <row r="18" spans="1:10" ht="31.5">
      <c r="A18" s="47">
        <v>3.2</v>
      </c>
      <c r="B18" s="49" t="s">
        <v>158</v>
      </c>
      <c r="C18" s="191">
        <v>25000</v>
      </c>
      <c r="D18" s="207">
        <v>0</v>
      </c>
      <c r="E18" s="191">
        <f t="shared" si="1"/>
        <v>0</v>
      </c>
      <c r="F18" s="191">
        <f t="shared" si="2"/>
        <v>25000</v>
      </c>
      <c r="G18" s="207">
        <v>0</v>
      </c>
      <c r="H18" s="191">
        <v>0</v>
      </c>
      <c r="I18" s="191">
        <f t="shared" si="6"/>
        <v>25000</v>
      </c>
      <c r="J18" s="191"/>
    </row>
    <row r="19" spans="1:10" ht="31.5">
      <c r="A19" s="47">
        <v>3.3</v>
      </c>
      <c r="B19" s="49" t="s">
        <v>159</v>
      </c>
      <c r="C19" s="191">
        <v>75000</v>
      </c>
      <c r="D19" s="207">
        <v>30120</v>
      </c>
      <c r="E19" s="191">
        <f t="shared" si="1"/>
        <v>40.160000000000004</v>
      </c>
      <c r="F19" s="191">
        <f t="shared" si="2"/>
        <v>44880</v>
      </c>
      <c r="G19" s="207">
        <v>2700</v>
      </c>
      <c r="H19" s="191">
        <v>0</v>
      </c>
      <c r="I19" s="191">
        <f t="shared" si="6"/>
        <v>42180</v>
      </c>
      <c r="J19" s="191">
        <f>I19/C19*100</f>
        <v>56.24</v>
      </c>
    </row>
    <row r="20" spans="1:10" ht="15.75">
      <c r="A20" s="47">
        <v>3.4</v>
      </c>
      <c r="B20" s="49" t="s">
        <v>160</v>
      </c>
      <c r="C20" s="191">
        <v>24000</v>
      </c>
      <c r="D20" s="207">
        <v>7740</v>
      </c>
      <c r="E20" s="191">
        <f>D20/C20*100</f>
        <v>32.25</v>
      </c>
      <c r="F20" s="191">
        <f t="shared" si="2"/>
        <v>16260</v>
      </c>
      <c r="G20" s="207">
        <v>11130</v>
      </c>
      <c r="H20" s="191">
        <f>G20/F20*100</f>
        <v>68.45018450184503</v>
      </c>
      <c r="I20" s="191">
        <f t="shared" si="6"/>
        <v>5130</v>
      </c>
      <c r="J20" s="191">
        <f aca="true" t="shared" si="7" ref="J20:J28">I20/C20*100</f>
        <v>21.375</v>
      </c>
    </row>
    <row r="21" spans="1:10" ht="31.5">
      <c r="A21" s="47">
        <v>3.5</v>
      </c>
      <c r="B21" s="49" t="s">
        <v>161</v>
      </c>
      <c r="C21" s="191">
        <v>61200</v>
      </c>
      <c r="D21" s="207">
        <v>7505</v>
      </c>
      <c r="E21" s="191">
        <f aca="true" t="shared" si="8" ref="E21:E57">D21/C21*100</f>
        <v>12.263071895424837</v>
      </c>
      <c r="F21" s="191">
        <f t="shared" si="2"/>
        <v>53695</v>
      </c>
      <c r="G21" s="207">
        <v>1730</v>
      </c>
      <c r="H21" s="191">
        <f aca="true" t="shared" si="9" ref="H21:H28">G21/F21*100</f>
        <v>3.2219014805847843</v>
      </c>
      <c r="I21" s="191">
        <f t="shared" si="6"/>
        <v>51965</v>
      </c>
      <c r="J21" s="191">
        <f t="shared" si="7"/>
        <v>84.91013071895425</v>
      </c>
    </row>
    <row r="22" spans="1:10" ht="15.75">
      <c r="A22" s="47">
        <v>3.6</v>
      </c>
      <c r="B22" s="49" t="s">
        <v>162</v>
      </c>
      <c r="C22" s="191">
        <v>369100</v>
      </c>
      <c r="D22" s="207">
        <v>137134</v>
      </c>
      <c r="E22" s="191">
        <f t="shared" si="8"/>
        <v>37.15361690598753</v>
      </c>
      <c r="F22" s="191">
        <f t="shared" si="2"/>
        <v>231966</v>
      </c>
      <c r="G22" s="207">
        <v>118336</v>
      </c>
      <c r="H22" s="191">
        <f t="shared" si="9"/>
        <v>51.014372796013205</v>
      </c>
      <c r="I22" s="191">
        <f t="shared" si="6"/>
        <v>113630</v>
      </c>
      <c r="J22" s="191">
        <f t="shared" si="7"/>
        <v>30.785694933622327</v>
      </c>
    </row>
    <row r="23" spans="1:10" ht="15.75">
      <c r="A23" s="47">
        <v>3.7</v>
      </c>
      <c r="B23" s="49" t="s">
        <v>163</v>
      </c>
      <c r="C23" s="191">
        <v>3800</v>
      </c>
      <c r="D23" s="207">
        <v>0</v>
      </c>
      <c r="E23" s="191">
        <f t="shared" si="8"/>
        <v>0</v>
      </c>
      <c r="F23" s="191">
        <f t="shared" si="2"/>
        <v>3800</v>
      </c>
      <c r="G23" s="207">
        <v>0</v>
      </c>
      <c r="H23" s="191">
        <f t="shared" si="9"/>
        <v>0</v>
      </c>
      <c r="I23" s="191">
        <f t="shared" si="6"/>
        <v>3800</v>
      </c>
      <c r="J23" s="191">
        <f t="shared" si="7"/>
        <v>100</v>
      </c>
    </row>
    <row r="24" spans="1:10" ht="31.5">
      <c r="A24" s="47">
        <v>3.8</v>
      </c>
      <c r="B24" s="49" t="s">
        <v>164</v>
      </c>
      <c r="C24" s="191">
        <v>6000</v>
      </c>
      <c r="D24" s="207">
        <v>6170</v>
      </c>
      <c r="E24" s="191">
        <f t="shared" si="8"/>
        <v>102.83333333333333</v>
      </c>
      <c r="F24" s="191">
        <f t="shared" si="2"/>
        <v>-170</v>
      </c>
      <c r="G24" s="207">
        <v>0</v>
      </c>
      <c r="H24" s="191">
        <f t="shared" si="9"/>
        <v>0</v>
      </c>
      <c r="I24" s="191">
        <f t="shared" si="6"/>
        <v>-170</v>
      </c>
      <c r="J24" s="191">
        <f t="shared" si="7"/>
        <v>-2.833333333333333</v>
      </c>
    </row>
    <row r="25" spans="1:10" ht="47.25">
      <c r="A25" s="47">
        <v>3.9</v>
      </c>
      <c r="B25" s="49" t="s">
        <v>165</v>
      </c>
      <c r="C25" s="191">
        <v>3200</v>
      </c>
      <c r="D25" s="207">
        <v>3268</v>
      </c>
      <c r="E25" s="191">
        <f t="shared" si="8"/>
        <v>102.125</v>
      </c>
      <c r="F25" s="191">
        <f t="shared" si="2"/>
        <v>-68</v>
      </c>
      <c r="G25" s="207">
        <v>0</v>
      </c>
      <c r="H25" s="191">
        <f t="shared" si="9"/>
        <v>0</v>
      </c>
      <c r="I25" s="191">
        <f t="shared" si="6"/>
        <v>-68</v>
      </c>
      <c r="J25" s="191">
        <f t="shared" si="7"/>
        <v>-2.125</v>
      </c>
    </row>
    <row r="26" spans="1:10" ht="47.25">
      <c r="A26" s="50">
        <v>3.1</v>
      </c>
      <c r="B26" s="49" t="s">
        <v>166</v>
      </c>
      <c r="C26" s="191">
        <v>15000</v>
      </c>
      <c r="D26" s="207">
        <v>15514</v>
      </c>
      <c r="E26" s="191">
        <f t="shared" si="8"/>
        <v>103.42666666666666</v>
      </c>
      <c r="F26" s="191">
        <f t="shared" si="2"/>
        <v>-514</v>
      </c>
      <c r="G26" s="207">
        <v>0</v>
      </c>
      <c r="H26" s="191">
        <f t="shared" si="9"/>
        <v>0</v>
      </c>
      <c r="I26" s="191">
        <f t="shared" si="6"/>
        <v>-514</v>
      </c>
      <c r="J26" s="191">
        <f t="shared" si="7"/>
        <v>-3.4266666666666667</v>
      </c>
    </row>
    <row r="27" spans="1:10" ht="63">
      <c r="A27" s="50">
        <v>3.11</v>
      </c>
      <c r="B27" s="49" t="s">
        <v>167</v>
      </c>
      <c r="C27" s="191">
        <v>180000</v>
      </c>
      <c r="D27" s="207">
        <v>90750</v>
      </c>
      <c r="E27" s="191">
        <f t="shared" si="8"/>
        <v>50.416666666666664</v>
      </c>
      <c r="F27" s="191">
        <f t="shared" si="2"/>
        <v>89250</v>
      </c>
      <c r="G27" s="207">
        <v>66750</v>
      </c>
      <c r="H27" s="191">
        <f t="shared" si="9"/>
        <v>74.78991596638656</v>
      </c>
      <c r="I27" s="191">
        <f t="shared" si="6"/>
        <v>22500</v>
      </c>
      <c r="J27" s="191">
        <f t="shared" si="7"/>
        <v>12.5</v>
      </c>
    </row>
    <row r="28" spans="1:10" ht="63">
      <c r="A28" s="50">
        <v>3.12</v>
      </c>
      <c r="B28" s="49" t="s">
        <v>168</v>
      </c>
      <c r="C28" s="191">
        <v>67200</v>
      </c>
      <c r="D28" s="207">
        <v>33600</v>
      </c>
      <c r="E28" s="191">
        <f t="shared" si="8"/>
        <v>50</v>
      </c>
      <c r="F28" s="191">
        <f t="shared" si="2"/>
        <v>33600</v>
      </c>
      <c r="G28" s="207">
        <v>16800</v>
      </c>
      <c r="H28" s="191">
        <f t="shared" si="9"/>
        <v>50</v>
      </c>
      <c r="I28" s="191">
        <f t="shared" si="6"/>
        <v>16800</v>
      </c>
      <c r="J28" s="191">
        <f t="shared" si="7"/>
        <v>25</v>
      </c>
    </row>
    <row r="29" spans="1:10" ht="15.75">
      <c r="A29" s="50">
        <v>3.13</v>
      </c>
      <c r="B29" s="42" t="s">
        <v>150</v>
      </c>
      <c r="C29" s="191"/>
      <c r="D29" s="207"/>
      <c r="E29" s="191"/>
      <c r="F29" s="191">
        <f t="shared" si="2"/>
        <v>0</v>
      </c>
      <c r="G29" s="207"/>
      <c r="H29" s="191"/>
      <c r="I29" s="191">
        <f t="shared" si="6"/>
        <v>0</v>
      </c>
      <c r="J29" s="191"/>
    </row>
    <row r="30" spans="1:10" ht="15.75">
      <c r="A30" s="50">
        <v>3.14</v>
      </c>
      <c r="B30" s="42" t="s">
        <v>151</v>
      </c>
      <c r="C30" s="191"/>
      <c r="D30" s="207"/>
      <c r="E30" s="191"/>
      <c r="F30" s="191"/>
      <c r="G30" s="207"/>
      <c r="H30" s="191"/>
      <c r="I30" s="191"/>
      <c r="J30" s="191"/>
    </row>
    <row r="31" spans="1:10" ht="31.5">
      <c r="A31" s="51">
        <v>4</v>
      </c>
      <c r="B31" s="44" t="s">
        <v>169</v>
      </c>
      <c r="C31" s="192">
        <f>SUM(C32:C37)</f>
        <v>3418500</v>
      </c>
      <c r="D31" s="206">
        <f aca="true" t="shared" si="10" ref="D31:I31">SUM(D32:D37)</f>
        <v>1056258</v>
      </c>
      <c r="E31" s="191"/>
      <c r="F31" s="192">
        <f t="shared" si="10"/>
        <v>2362242</v>
      </c>
      <c r="G31" s="206">
        <f t="shared" si="10"/>
        <v>467400.5</v>
      </c>
      <c r="H31" s="192"/>
      <c r="I31" s="192">
        <f t="shared" si="10"/>
        <v>1894841.5</v>
      </c>
      <c r="J31" s="191"/>
    </row>
    <row r="32" spans="1:10" ht="15.75">
      <c r="A32" s="40">
        <v>4.1</v>
      </c>
      <c r="B32" s="42" t="s">
        <v>170</v>
      </c>
      <c r="C32" s="191">
        <v>630000</v>
      </c>
      <c r="D32" s="207">
        <v>533858</v>
      </c>
      <c r="E32" s="191">
        <f t="shared" si="8"/>
        <v>84.73936507936509</v>
      </c>
      <c r="F32" s="191">
        <f t="shared" si="2"/>
        <v>96142</v>
      </c>
      <c r="G32" s="207">
        <v>0</v>
      </c>
      <c r="H32" s="191">
        <f>G32/F32*100</f>
        <v>0</v>
      </c>
      <c r="I32" s="191">
        <f>F32-G32</f>
        <v>96142</v>
      </c>
      <c r="J32" s="191">
        <f>I32/C32*100</f>
        <v>15.260634920634923</v>
      </c>
    </row>
    <row r="33" spans="1:10" ht="31.5">
      <c r="A33" s="40">
        <v>4.2</v>
      </c>
      <c r="B33" s="42" t="s">
        <v>171</v>
      </c>
      <c r="C33" s="191">
        <v>788500</v>
      </c>
      <c r="D33" s="207">
        <v>420250</v>
      </c>
      <c r="E33" s="191">
        <f t="shared" si="8"/>
        <v>53.29740012682308</v>
      </c>
      <c r="F33" s="191">
        <f t="shared" si="2"/>
        <v>368250</v>
      </c>
      <c r="G33" s="207">
        <v>282650.5</v>
      </c>
      <c r="H33" s="191">
        <f>G33/F33*100</f>
        <v>76.7550577053632</v>
      </c>
      <c r="I33" s="191">
        <f>F33-G33</f>
        <v>85599.5</v>
      </c>
      <c r="J33" s="191">
        <f>I33/C33*100</f>
        <v>10.855992390615093</v>
      </c>
    </row>
    <row r="34" spans="1:10" ht="47.25">
      <c r="A34" s="40">
        <v>4.3</v>
      </c>
      <c r="B34" s="42" t="s">
        <v>172</v>
      </c>
      <c r="C34" s="191">
        <v>0</v>
      </c>
      <c r="D34" s="207"/>
      <c r="E34" s="191"/>
      <c r="F34" s="191"/>
      <c r="G34" s="207"/>
      <c r="H34" s="191"/>
      <c r="I34" s="191"/>
      <c r="J34" s="191"/>
    </row>
    <row r="35" spans="1:10" ht="47.25">
      <c r="A35" s="40">
        <v>4.4</v>
      </c>
      <c r="B35" s="49" t="s">
        <v>347</v>
      </c>
      <c r="C35" s="191">
        <v>1500000</v>
      </c>
      <c r="D35" s="207">
        <v>70150</v>
      </c>
      <c r="E35" s="191">
        <f t="shared" si="8"/>
        <v>4.676666666666667</v>
      </c>
      <c r="F35" s="191">
        <f t="shared" si="2"/>
        <v>1429850</v>
      </c>
      <c r="G35" s="207">
        <v>160350</v>
      </c>
      <c r="H35" s="191">
        <f>G35/F35*100</f>
        <v>11.214463055565268</v>
      </c>
      <c r="I35" s="191">
        <f>F35-G35</f>
        <v>1269500</v>
      </c>
      <c r="J35" s="191">
        <f>I35/C35*100</f>
        <v>84.63333333333334</v>
      </c>
    </row>
    <row r="36" spans="1:10" ht="47.25">
      <c r="A36" s="40">
        <v>4.5</v>
      </c>
      <c r="B36" s="49" t="s">
        <v>351</v>
      </c>
      <c r="C36" s="191">
        <v>500000</v>
      </c>
      <c r="D36" s="207">
        <v>32000</v>
      </c>
      <c r="E36" s="191">
        <f t="shared" si="8"/>
        <v>6.4</v>
      </c>
      <c r="F36" s="191">
        <f t="shared" si="2"/>
        <v>468000</v>
      </c>
      <c r="G36" s="207">
        <v>24400</v>
      </c>
      <c r="H36" s="191">
        <f>G36/F36*100</f>
        <v>5.213675213675214</v>
      </c>
      <c r="I36" s="191">
        <f>F36-G36</f>
        <v>443600</v>
      </c>
      <c r="J36" s="191">
        <f>I36/C36*100</f>
        <v>88.72</v>
      </c>
    </row>
    <row r="37" spans="1:10" ht="15.75">
      <c r="A37" s="40">
        <v>4.6</v>
      </c>
      <c r="B37" s="42" t="s">
        <v>151</v>
      </c>
      <c r="C37" s="191"/>
      <c r="D37" s="207"/>
      <c r="E37" s="191"/>
      <c r="F37" s="191"/>
      <c r="G37" s="207"/>
      <c r="H37" s="191"/>
      <c r="I37" s="191"/>
      <c r="J37" s="191"/>
    </row>
    <row r="38" spans="1:10" ht="31.5">
      <c r="A38" s="40">
        <v>5</v>
      </c>
      <c r="B38" s="52" t="s">
        <v>174</v>
      </c>
      <c r="C38" s="192">
        <f>SUM(C39:C43)</f>
        <v>11000</v>
      </c>
      <c r="D38" s="206">
        <f aca="true" t="shared" si="11" ref="D38:I38">SUM(D39:D43)</f>
        <v>0</v>
      </c>
      <c r="E38" s="191">
        <f t="shared" si="8"/>
        <v>0</v>
      </c>
      <c r="F38" s="192">
        <f t="shared" si="11"/>
        <v>11000</v>
      </c>
      <c r="G38" s="206">
        <f t="shared" si="11"/>
        <v>0</v>
      </c>
      <c r="H38" s="192">
        <f t="shared" si="11"/>
        <v>0</v>
      </c>
      <c r="I38" s="192">
        <f t="shared" si="11"/>
        <v>11000</v>
      </c>
      <c r="J38" s="191"/>
    </row>
    <row r="39" spans="1:10" ht="31.5">
      <c r="A39" s="40">
        <v>5.1</v>
      </c>
      <c r="B39" s="42" t="s">
        <v>175</v>
      </c>
      <c r="C39" s="191">
        <v>1000</v>
      </c>
      <c r="D39" s="207">
        <v>0</v>
      </c>
      <c r="E39" s="191">
        <f t="shared" si="8"/>
        <v>0</v>
      </c>
      <c r="F39" s="191">
        <f>C39-D39</f>
        <v>1000</v>
      </c>
      <c r="G39" s="207">
        <v>0</v>
      </c>
      <c r="H39" s="191">
        <v>0</v>
      </c>
      <c r="I39" s="191">
        <f>F39-G39</f>
        <v>1000</v>
      </c>
      <c r="J39" s="191">
        <f>I39/C39*100</f>
        <v>100</v>
      </c>
    </row>
    <row r="40" spans="1:10" ht="31.5">
      <c r="A40" s="40">
        <v>5.2</v>
      </c>
      <c r="B40" s="42" t="s">
        <v>176</v>
      </c>
      <c r="C40" s="191">
        <v>5000</v>
      </c>
      <c r="D40" s="207">
        <v>0</v>
      </c>
      <c r="E40" s="191">
        <f t="shared" si="8"/>
        <v>0</v>
      </c>
      <c r="F40" s="191">
        <f>C40-D40</f>
        <v>5000</v>
      </c>
      <c r="G40" s="207">
        <v>0</v>
      </c>
      <c r="H40" s="191">
        <v>0</v>
      </c>
      <c r="I40" s="191">
        <f>F40-G40</f>
        <v>5000</v>
      </c>
      <c r="J40" s="191">
        <f>I40/C40*100</f>
        <v>100</v>
      </c>
    </row>
    <row r="41" spans="1:10" ht="31.5">
      <c r="A41" s="40">
        <v>5.3</v>
      </c>
      <c r="B41" s="42" t="s">
        <v>177</v>
      </c>
      <c r="C41" s="191">
        <v>5000</v>
      </c>
      <c r="D41" s="207">
        <v>0</v>
      </c>
      <c r="E41" s="191">
        <f t="shared" si="8"/>
        <v>0</v>
      </c>
      <c r="F41" s="191">
        <f>C41-D41</f>
        <v>5000</v>
      </c>
      <c r="G41" s="207">
        <v>0</v>
      </c>
      <c r="H41" s="191">
        <v>0</v>
      </c>
      <c r="I41" s="191">
        <f>F41-G41</f>
        <v>5000</v>
      </c>
      <c r="J41" s="191">
        <f>I41/C41*100</f>
        <v>100</v>
      </c>
    </row>
    <row r="42" spans="1:10" ht="15.75">
      <c r="A42" s="40">
        <v>5.4</v>
      </c>
      <c r="B42" s="42" t="s">
        <v>150</v>
      </c>
      <c r="C42" s="191"/>
      <c r="D42" s="207"/>
      <c r="E42" s="191"/>
      <c r="F42" s="191">
        <f>C42-D42</f>
        <v>0</v>
      </c>
      <c r="G42" s="207"/>
      <c r="H42" s="191"/>
      <c r="I42" s="191">
        <f>F42-G42</f>
        <v>0</v>
      </c>
      <c r="J42" s="191"/>
    </row>
    <row r="43" spans="1:10" ht="15.75">
      <c r="A43" s="40">
        <v>5.5</v>
      </c>
      <c r="B43" s="42" t="s">
        <v>151</v>
      </c>
      <c r="C43" s="191"/>
      <c r="D43" s="207"/>
      <c r="E43" s="191"/>
      <c r="F43" s="191"/>
      <c r="G43" s="207"/>
      <c r="H43" s="191"/>
      <c r="I43" s="191"/>
      <c r="J43" s="191"/>
    </row>
    <row r="44" spans="1:10" ht="31.5">
      <c r="A44" s="40">
        <v>6</v>
      </c>
      <c r="B44" s="52" t="s">
        <v>178</v>
      </c>
      <c r="C44" s="192">
        <f>SUM(C45:C51)</f>
        <v>28000</v>
      </c>
      <c r="D44" s="206">
        <f aca="true" t="shared" si="12" ref="D44:I44">SUM(D45:D51)</f>
        <v>9922</v>
      </c>
      <c r="E44" s="191">
        <f t="shared" si="8"/>
        <v>35.43571428571429</v>
      </c>
      <c r="F44" s="192">
        <f t="shared" si="12"/>
        <v>18078</v>
      </c>
      <c r="G44" s="206">
        <f t="shared" si="12"/>
        <v>0</v>
      </c>
      <c r="H44" s="192">
        <f t="shared" si="12"/>
        <v>0</v>
      </c>
      <c r="I44" s="192">
        <f t="shared" si="12"/>
        <v>18078</v>
      </c>
      <c r="J44" s="191"/>
    </row>
    <row r="45" spans="1:10" ht="15.75">
      <c r="A45" s="40">
        <v>6.1</v>
      </c>
      <c r="B45" s="42" t="s">
        <v>179</v>
      </c>
      <c r="C45" s="191">
        <v>11000</v>
      </c>
      <c r="D45" s="207">
        <v>5330</v>
      </c>
      <c r="E45" s="191">
        <f t="shared" si="8"/>
        <v>48.45454545454545</v>
      </c>
      <c r="F45" s="191">
        <f aca="true" t="shared" si="13" ref="F45:F50">C45-D45</f>
        <v>5670</v>
      </c>
      <c r="G45" s="207">
        <v>0</v>
      </c>
      <c r="H45" s="191">
        <f>G45/F45*100</f>
        <v>0</v>
      </c>
      <c r="I45" s="191">
        <f aca="true" t="shared" si="14" ref="I45:I50">F45-G45</f>
        <v>5670</v>
      </c>
      <c r="J45" s="191">
        <f>I45/C45*100</f>
        <v>51.54545454545455</v>
      </c>
    </row>
    <row r="46" spans="1:10" ht="15.75">
      <c r="A46" s="40">
        <v>6.2</v>
      </c>
      <c r="B46" s="42" t="s">
        <v>180</v>
      </c>
      <c r="C46" s="191">
        <v>0</v>
      </c>
      <c r="D46" s="207">
        <v>0</v>
      </c>
      <c r="E46" s="191"/>
      <c r="F46" s="191">
        <f t="shared" si="13"/>
        <v>0</v>
      </c>
      <c r="G46" s="207">
        <v>0</v>
      </c>
      <c r="H46" s="191"/>
      <c r="I46" s="191">
        <f t="shared" si="14"/>
        <v>0</v>
      </c>
      <c r="J46" s="191"/>
    </row>
    <row r="47" spans="1:10" ht="31.5">
      <c r="A47" s="40">
        <v>6.3</v>
      </c>
      <c r="B47" s="42" t="s">
        <v>181</v>
      </c>
      <c r="C47" s="191">
        <v>0</v>
      </c>
      <c r="D47" s="207">
        <v>0</v>
      </c>
      <c r="E47" s="191"/>
      <c r="F47" s="191">
        <f t="shared" si="13"/>
        <v>0</v>
      </c>
      <c r="G47" s="207">
        <v>0</v>
      </c>
      <c r="H47" s="191"/>
      <c r="I47" s="191">
        <f t="shared" si="14"/>
        <v>0</v>
      </c>
      <c r="J47" s="191"/>
    </row>
    <row r="48" spans="1:10" ht="31.5">
      <c r="A48" s="40">
        <v>6.4</v>
      </c>
      <c r="B48" s="42" t="s">
        <v>182</v>
      </c>
      <c r="C48" s="191">
        <v>15000</v>
      </c>
      <c r="D48" s="207">
        <v>4592</v>
      </c>
      <c r="E48" s="191">
        <f t="shared" si="8"/>
        <v>30.61333333333333</v>
      </c>
      <c r="F48" s="191">
        <f t="shared" si="13"/>
        <v>10408</v>
      </c>
      <c r="G48" s="207">
        <v>0</v>
      </c>
      <c r="H48" s="191">
        <f>G48/F48*100</f>
        <v>0</v>
      </c>
      <c r="I48" s="191">
        <f t="shared" si="14"/>
        <v>10408</v>
      </c>
      <c r="J48" s="191">
        <f>I48/C48*100</f>
        <v>69.38666666666666</v>
      </c>
    </row>
    <row r="49" spans="1:10" ht="15.75">
      <c r="A49" s="40">
        <v>6.5</v>
      </c>
      <c r="B49" s="42" t="s">
        <v>183</v>
      </c>
      <c r="C49" s="191">
        <v>2000</v>
      </c>
      <c r="D49" s="207">
        <v>0</v>
      </c>
      <c r="E49" s="191">
        <f t="shared" si="8"/>
        <v>0</v>
      </c>
      <c r="F49" s="191">
        <f t="shared" si="13"/>
        <v>2000</v>
      </c>
      <c r="G49" s="207">
        <v>0</v>
      </c>
      <c r="H49" s="191">
        <v>0</v>
      </c>
      <c r="I49" s="191">
        <f t="shared" si="14"/>
        <v>2000</v>
      </c>
      <c r="J49" s="191">
        <f>I49/C49*100</f>
        <v>100</v>
      </c>
    </row>
    <row r="50" spans="1:10" ht="15.75">
      <c r="A50" s="40">
        <v>6.6</v>
      </c>
      <c r="B50" s="42" t="s">
        <v>150</v>
      </c>
      <c r="C50" s="191"/>
      <c r="D50" s="207"/>
      <c r="E50" s="191"/>
      <c r="F50" s="191">
        <f t="shared" si="13"/>
        <v>0</v>
      </c>
      <c r="G50" s="207"/>
      <c r="H50" s="191"/>
      <c r="I50" s="191">
        <f t="shared" si="14"/>
        <v>0</v>
      </c>
      <c r="J50" s="191"/>
    </row>
    <row r="51" spans="1:10" ht="15.75">
      <c r="A51" s="40">
        <v>6.7</v>
      </c>
      <c r="B51" s="42" t="s">
        <v>151</v>
      </c>
      <c r="C51" s="191"/>
      <c r="D51" s="207"/>
      <c r="E51" s="191"/>
      <c r="F51" s="191"/>
      <c r="G51" s="207"/>
      <c r="H51" s="191"/>
      <c r="I51" s="191"/>
      <c r="J51" s="191"/>
    </row>
    <row r="52" spans="1:10" ht="63">
      <c r="A52" s="40">
        <v>7</v>
      </c>
      <c r="B52" s="52" t="s">
        <v>184</v>
      </c>
      <c r="C52" s="192">
        <f>SUM(C53:C59)</f>
        <v>216000</v>
      </c>
      <c r="D52" s="206">
        <f aca="true" t="shared" si="15" ref="D52:I52">SUM(D53:D59)</f>
        <v>96984</v>
      </c>
      <c r="E52" s="191"/>
      <c r="F52" s="192">
        <f t="shared" si="15"/>
        <v>119016</v>
      </c>
      <c r="G52" s="206">
        <f t="shared" si="15"/>
        <v>50191</v>
      </c>
      <c r="H52" s="192"/>
      <c r="I52" s="192">
        <f t="shared" si="15"/>
        <v>68825</v>
      </c>
      <c r="J52" s="191"/>
    </row>
    <row r="53" spans="1:10" ht="15.75">
      <c r="A53" s="40">
        <v>7.1</v>
      </c>
      <c r="B53" s="49" t="s">
        <v>185</v>
      </c>
      <c r="C53" s="191">
        <v>96000</v>
      </c>
      <c r="D53" s="207">
        <v>56000</v>
      </c>
      <c r="E53" s="191">
        <f t="shared" si="8"/>
        <v>58.333333333333336</v>
      </c>
      <c r="F53" s="191">
        <f aca="true" t="shared" si="16" ref="F53:F58">C53-D53</f>
        <v>40000</v>
      </c>
      <c r="G53" s="207">
        <v>24000</v>
      </c>
      <c r="H53" s="191">
        <f>G53/F53*100</f>
        <v>60</v>
      </c>
      <c r="I53" s="191">
        <f aca="true" t="shared" si="17" ref="I53:I58">F53-G53</f>
        <v>16000</v>
      </c>
      <c r="J53" s="191">
        <f>I53/C53*100</f>
        <v>16.666666666666664</v>
      </c>
    </row>
    <row r="54" spans="1:10" ht="15.75">
      <c r="A54" s="40">
        <v>7.2</v>
      </c>
      <c r="B54" s="42" t="s">
        <v>186</v>
      </c>
      <c r="C54" s="191">
        <v>42000</v>
      </c>
      <c r="D54" s="207">
        <v>13609</v>
      </c>
      <c r="E54" s="191">
        <f t="shared" si="8"/>
        <v>32.40238095238095</v>
      </c>
      <c r="F54" s="191">
        <f t="shared" si="16"/>
        <v>28391</v>
      </c>
      <c r="G54" s="207">
        <v>10745</v>
      </c>
      <c r="H54" s="191">
        <f>G54/F54*100</f>
        <v>37.84650065161495</v>
      </c>
      <c r="I54" s="191">
        <f t="shared" si="17"/>
        <v>17646</v>
      </c>
      <c r="J54" s="191">
        <f>I54/C54*100</f>
        <v>42.01428571428571</v>
      </c>
    </row>
    <row r="55" spans="1:10" ht="15.75">
      <c r="A55" s="40">
        <v>7.3</v>
      </c>
      <c r="B55" s="49" t="s">
        <v>187</v>
      </c>
      <c r="C55" s="191">
        <v>24000</v>
      </c>
      <c r="D55" s="207">
        <v>9006</v>
      </c>
      <c r="E55" s="191">
        <f t="shared" si="8"/>
        <v>37.525</v>
      </c>
      <c r="F55" s="191">
        <f t="shared" si="16"/>
        <v>14994</v>
      </c>
      <c r="G55" s="207">
        <v>3892</v>
      </c>
      <c r="H55" s="191">
        <f>G55/F55*100</f>
        <v>25.957049486461255</v>
      </c>
      <c r="I55" s="191">
        <f t="shared" si="17"/>
        <v>11102</v>
      </c>
      <c r="J55" s="191">
        <f>I55/C55*100</f>
        <v>46.25833333333333</v>
      </c>
    </row>
    <row r="56" spans="1:10" ht="15.75">
      <c r="A56" s="40">
        <v>7.4</v>
      </c>
      <c r="B56" s="49" t="s">
        <v>188</v>
      </c>
      <c r="C56" s="191">
        <v>24000</v>
      </c>
      <c r="D56" s="207">
        <v>5869</v>
      </c>
      <c r="E56" s="191">
        <f t="shared" si="8"/>
        <v>24.454166666666666</v>
      </c>
      <c r="F56" s="191">
        <f t="shared" si="16"/>
        <v>18131</v>
      </c>
      <c r="G56" s="207">
        <v>4054</v>
      </c>
      <c r="H56" s="191">
        <f>G56/F56*100</f>
        <v>22.35949478793227</v>
      </c>
      <c r="I56" s="191">
        <f t="shared" si="17"/>
        <v>14077</v>
      </c>
      <c r="J56" s="191">
        <f>I56/C56*100</f>
        <v>58.65416666666666</v>
      </c>
    </row>
    <row r="57" spans="1:10" ht="15.75">
      <c r="A57" s="40"/>
      <c r="B57" s="49" t="s">
        <v>338</v>
      </c>
      <c r="C57" s="191">
        <v>30000</v>
      </c>
      <c r="D57" s="207">
        <v>12500</v>
      </c>
      <c r="E57" s="191">
        <f t="shared" si="8"/>
        <v>41.66666666666667</v>
      </c>
      <c r="F57" s="191">
        <f t="shared" si="16"/>
        <v>17500</v>
      </c>
      <c r="G57" s="207">
        <v>7500</v>
      </c>
      <c r="H57" s="191">
        <f>G57/F57*100</f>
        <v>42.857142857142854</v>
      </c>
      <c r="I57" s="191">
        <f t="shared" si="17"/>
        <v>10000</v>
      </c>
      <c r="J57" s="191">
        <f>I57/C57*100</f>
        <v>33.33333333333333</v>
      </c>
    </row>
    <row r="58" spans="1:10" ht="15.75">
      <c r="A58" s="40">
        <v>7.5</v>
      </c>
      <c r="B58" s="42" t="s">
        <v>150</v>
      </c>
      <c r="C58" s="191"/>
      <c r="D58" s="207"/>
      <c r="E58" s="191"/>
      <c r="F58" s="191">
        <f t="shared" si="16"/>
        <v>0</v>
      </c>
      <c r="G58" s="207"/>
      <c r="H58" s="191"/>
      <c r="I58" s="191">
        <f t="shared" si="17"/>
        <v>0</v>
      </c>
      <c r="J58" s="191"/>
    </row>
    <row r="59" spans="1:10" ht="15.75">
      <c r="A59" s="40">
        <v>7.6</v>
      </c>
      <c r="B59" s="42" t="s">
        <v>151</v>
      </c>
      <c r="C59" s="191"/>
      <c r="D59" s="207"/>
      <c r="E59" s="191"/>
      <c r="F59" s="191"/>
      <c r="G59" s="207"/>
      <c r="H59" s="191"/>
      <c r="I59" s="191"/>
      <c r="J59" s="191"/>
    </row>
    <row r="60" spans="1:10" ht="15.75">
      <c r="A60" s="40">
        <v>8</v>
      </c>
      <c r="B60" s="53" t="s">
        <v>189</v>
      </c>
      <c r="C60" s="192">
        <f>C52+C44+C38+C31+C16+C10+C3</f>
        <v>5613900</v>
      </c>
      <c r="D60" s="206">
        <f aca="true" t="shared" si="18" ref="D60:I60">D52+D44+D38+D31+D16+D10+D3</f>
        <v>1565115</v>
      </c>
      <c r="E60" s="192"/>
      <c r="F60" s="192">
        <f t="shared" si="18"/>
        <v>4048785</v>
      </c>
      <c r="G60" s="206">
        <f t="shared" si="18"/>
        <v>920244.5</v>
      </c>
      <c r="H60" s="192">
        <f t="shared" si="18"/>
        <v>0</v>
      </c>
      <c r="I60" s="192">
        <f t="shared" si="18"/>
        <v>3128540.5</v>
      </c>
      <c r="J60" s="192"/>
    </row>
    <row r="61" ht="12.75"/>
    <row r="62" ht="12.75"/>
    <row r="63" ht="12.75">
      <c r="I63" s="193"/>
    </row>
    <row r="64" ht="12.75"/>
    <row r="65" ht="12.75">
      <c r="F65" s="193"/>
    </row>
    <row r="247" ht="12.75"/>
    <row r="248" ht="12.75"/>
    <row r="249" ht="12.75"/>
    <row r="250" ht="12.75"/>
    <row r="329" ht="12.75"/>
    <row r="330" ht="12.75"/>
    <row r="331" ht="12.75"/>
    <row r="332" ht="12.75"/>
    <row r="334" ht="12.75"/>
    <row r="380" ht="12.75"/>
    <row r="381" ht="12.75"/>
    <row r="382" ht="12.75"/>
    <row r="383" ht="12.75"/>
    <row r="384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</sheetData>
  <sheetProtection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r:id="rId3"/>
  <ignoredErrors>
    <ignoredError sqref="E38 E44 F10 F1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50" zoomScaleSheetLayoutView="50" workbookViewId="0" topLeftCell="A1">
      <pane xSplit="2" ySplit="11" topLeftCell="C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72" sqref="J72"/>
    </sheetView>
  </sheetViews>
  <sheetFormatPr defaultColWidth="9.140625" defaultRowHeight="12.75"/>
  <cols>
    <col min="1" max="1" width="11.140625" style="109" customWidth="1"/>
    <col min="2" max="2" width="85.140625" style="106" bestFit="1" customWidth="1"/>
    <col min="3" max="3" width="27.7109375" style="107" customWidth="1"/>
    <col min="4" max="4" width="16.8515625" style="107" customWidth="1"/>
    <col min="5" max="5" width="19.28125" style="107" customWidth="1"/>
    <col min="6" max="6" width="28.28125" style="107" bestFit="1" customWidth="1"/>
    <col min="7" max="7" width="17.7109375" style="218" customWidth="1"/>
    <col min="8" max="8" width="16.28125" style="218" bestFit="1" customWidth="1"/>
    <col min="9" max="9" width="26.421875" style="107" bestFit="1" customWidth="1"/>
    <col min="10" max="10" width="22.00390625" style="107" customWidth="1"/>
    <col min="11" max="11" width="16.8515625" style="107" bestFit="1" customWidth="1"/>
    <col min="12" max="12" width="20.7109375" style="107" bestFit="1" customWidth="1"/>
    <col min="13" max="13" width="22.140625" style="107" customWidth="1"/>
    <col min="14" max="14" width="19.8515625" style="108" customWidth="1"/>
    <col min="15" max="15" width="19.8515625" style="107" customWidth="1"/>
    <col min="16" max="16" width="10.00390625" style="106" hidden="1" customWidth="1"/>
    <col min="17" max="17" width="17.28125" style="106" customWidth="1"/>
    <col min="18" max="18" width="12.00390625" style="106" customWidth="1"/>
    <col min="19" max="19" width="15.28125" style="106" customWidth="1"/>
    <col min="20" max="20" width="20.28125" style="107" customWidth="1"/>
    <col min="21" max="21" width="22.7109375" style="106" customWidth="1"/>
    <col min="22" max="22" width="19.28125" style="106" customWidth="1"/>
    <col min="23" max="23" width="22.8515625" style="106" customWidth="1"/>
    <col min="24" max="25" width="19.8515625" style="106" customWidth="1"/>
    <col min="26" max="16384" width="9.140625" style="106" customWidth="1"/>
  </cols>
  <sheetData>
    <row r="1" spans="1:25" s="146" customFormat="1" ht="30" customHeight="1">
      <c r="A1" s="150" t="s">
        <v>332</v>
      </c>
      <c r="B1" s="147"/>
      <c r="C1" s="147"/>
      <c r="D1" s="148"/>
      <c r="E1" s="148"/>
      <c r="F1" s="148"/>
      <c r="G1" s="209"/>
      <c r="H1" s="209"/>
      <c r="I1" s="148"/>
      <c r="J1" s="148"/>
      <c r="K1" s="148"/>
      <c r="L1" s="148"/>
      <c r="M1" s="148"/>
      <c r="N1" s="149"/>
      <c r="O1" s="148"/>
      <c r="P1" s="147"/>
      <c r="Q1" s="147"/>
      <c r="R1" s="147"/>
      <c r="S1" s="147"/>
      <c r="T1" s="148"/>
      <c r="U1" s="147"/>
      <c r="V1" s="147"/>
      <c r="W1" s="147"/>
      <c r="X1" s="147"/>
      <c r="Y1" s="147"/>
    </row>
    <row r="2" spans="1:25" s="146" customFormat="1" ht="31.5" customHeight="1">
      <c r="A2" s="236" t="s">
        <v>339</v>
      </c>
      <c r="B2" s="236"/>
      <c r="C2" s="236"/>
      <c r="D2" s="148"/>
      <c r="E2" s="148"/>
      <c r="F2" s="148"/>
      <c r="G2" s="209"/>
      <c r="H2" s="209"/>
      <c r="I2" s="148"/>
      <c r="J2" s="148"/>
      <c r="K2" s="148"/>
      <c r="L2" s="148"/>
      <c r="M2" s="148"/>
      <c r="N2" s="149"/>
      <c r="O2" s="148"/>
      <c r="P2" s="147"/>
      <c r="Q2" s="147"/>
      <c r="R2" s="147"/>
      <c r="S2" s="147"/>
      <c r="T2" s="148"/>
      <c r="U2" s="147"/>
      <c r="V2" s="147"/>
      <c r="W2" s="147"/>
      <c r="X2" s="147"/>
      <c r="Y2" s="147"/>
    </row>
    <row r="3" spans="1:25" s="146" customFormat="1" ht="30" customHeight="1" hidden="1">
      <c r="A3" s="236" t="s">
        <v>331</v>
      </c>
      <c r="B3" s="236"/>
      <c r="C3" s="236"/>
      <c r="D3" s="148"/>
      <c r="E3" s="148"/>
      <c r="F3" s="148"/>
      <c r="G3" s="209"/>
      <c r="H3" s="209"/>
      <c r="I3" s="148"/>
      <c r="J3" s="148"/>
      <c r="K3" s="148"/>
      <c r="L3" s="148"/>
      <c r="M3" s="148"/>
      <c r="N3" s="149"/>
      <c r="O3" s="148"/>
      <c r="P3" s="147"/>
      <c r="Q3" s="147"/>
      <c r="R3" s="147"/>
      <c r="S3" s="147"/>
      <c r="T3" s="148"/>
      <c r="U3" s="147"/>
      <c r="V3" s="147"/>
      <c r="W3" s="147"/>
      <c r="X3" s="147"/>
      <c r="Y3" s="147"/>
    </row>
    <row r="4" spans="1:25" s="146" customFormat="1" ht="38.25" customHeight="1" hidden="1">
      <c r="A4" s="236" t="s">
        <v>340</v>
      </c>
      <c r="B4" s="236"/>
      <c r="C4" s="236"/>
      <c r="D4" s="148"/>
      <c r="E4" s="148"/>
      <c r="F4" s="148"/>
      <c r="G4" s="209"/>
      <c r="H4" s="209"/>
      <c r="I4" s="148"/>
      <c r="J4" s="148"/>
      <c r="K4" s="148"/>
      <c r="L4" s="148"/>
      <c r="M4" s="148"/>
      <c r="N4" s="149"/>
      <c r="O4" s="148"/>
      <c r="P4" s="147"/>
      <c r="Q4" s="147"/>
      <c r="R4" s="147"/>
      <c r="S4" s="147"/>
      <c r="T4" s="148"/>
      <c r="U4" s="147"/>
      <c r="V4" s="147"/>
      <c r="W4" s="147"/>
      <c r="X4" s="147"/>
      <c r="Y4" s="147"/>
    </row>
    <row r="5" spans="1:25" s="146" customFormat="1" ht="30" customHeight="1" hidden="1">
      <c r="A5" s="236" t="s">
        <v>330</v>
      </c>
      <c r="B5" s="236"/>
      <c r="C5" s="236"/>
      <c r="D5" s="148"/>
      <c r="E5" s="148"/>
      <c r="F5" s="148"/>
      <c r="G5" s="209"/>
      <c r="H5" s="209"/>
      <c r="I5" s="148"/>
      <c r="J5" s="148"/>
      <c r="K5" s="148"/>
      <c r="L5" s="148"/>
      <c r="M5" s="148"/>
      <c r="N5" s="149"/>
      <c r="O5" s="148"/>
      <c r="P5" s="147"/>
      <c r="Q5" s="147"/>
      <c r="R5" s="147"/>
      <c r="S5" s="147"/>
      <c r="T5" s="148"/>
      <c r="U5" s="147"/>
      <c r="V5" s="147"/>
      <c r="W5" s="147"/>
      <c r="X5" s="147"/>
      <c r="Y5" s="147"/>
    </row>
    <row r="6" spans="1:25" s="146" customFormat="1" ht="30" customHeight="1" hidden="1">
      <c r="A6" s="236" t="s">
        <v>341</v>
      </c>
      <c r="B6" s="236"/>
      <c r="C6" s="236"/>
      <c r="D6" s="148"/>
      <c r="E6" s="148"/>
      <c r="F6" s="148"/>
      <c r="G6" s="209"/>
      <c r="H6" s="209"/>
      <c r="I6" s="148"/>
      <c r="J6" s="148"/>
      <c r="K6" s="148"/>
      <c r="L6" s="148"/>
      <c r="M6" s="148"/>
      <c r="N6" s="149"/>
      <c r="O6" s="148"/>
      <c r="P6" s="147"/>
      <c r="Q6" s="147"/>
      <c r="R6" s="147"/>
      <c r="S6" s="147"/>
      <c r="T6" s="148"/>
      <c r="U6" s="147"/>
      <c r="V6" s="147"/>
      <c r="W6" s="147"/>
      <c r="X6" s="147"/>
      <c r="Y6" s="147"/>
    </row>
    <row r="7" spans="1:25" s="146" customFormat="1" ht="23.25" hidden="1">
      <c r="A7" s="236" t="s">
        <v>342</v>
      </c>
      <c r="B7" s="236"/>
      <c r="C7" s="147"/>
      <c r="D7" s="148"/>
      <c r="E7" s="148"/>
      <c r="F7" s="148"/>
      <c r="G7" s="209"/>
      <c r="H7" s="209"/>
      <c r="I7" s="148"/>
      <c r="J7" s="148"/>
      <c r="K7" s="148"/>
      <c r="L7" s="148"/>
      <c r="M7" s="148"/>
      <c r="N7" s="149"/>
      <c r="O7" s="148"/>
      <c r="P7" s="147"/>
      <c r="Q7" s="147"/>
      <c r="R7" s="147"/>
      <c r="S7" s="147"/>
      <c r="T7" s="148"/>
      <c r="U7" s="147"/>
      <c r="V7" s="147"/>
      <c r="W7" s="147"/>
      <c r="X7" s="147"/>
      <c r="Y7" s="147"/>
    </row>
    <row r="8" spans="1:25" s="146" customFormat="1" ht="23.25" hidden="1">
      <c r="A8" s="150" t="s">
        <v>329</v>
      </c>
      <c r="B8" s="147"/>
      <c r="C8" s="147" t="s">
        <v>348</v>
      </c>
      <c r="D8" s="148"/>
      <c r="E8" s="148"/>
      <c r="F8" s="148" t="s">
        <v>349</v>
      </c>
      <c r="G8" s="209"/>
      <c r="H8" s="209"/>
      <c r="I8" s="148"/>
      <c r="J8" s="148"/>
      <c r="K8" s="148"/>
      <c r="L8" s="148"/>
      <c r="M8" s="148"/>
      <c r="N8" s="149"/>
      <c r="O8" s="148"/>
      <c r="P8" s="147"/>
      <c r="Q8" s="147"/>
      <c r="R8" s="147"/>
      <c r="S8" s="147"/>
      <c r="T8" s="148"/>
      <c r="U8" s="147"/>
      <c r="V8" s="147"/>
      <c r="W8" s="147"/>
      <c r="X8" s="147"/>
      <c r="Y8" s="147"/>
    </row>
    <row r="9" spans="1:25" s="146" customFormat="1" ht="23.25" hidden="1">
      <c r="A9" s="150"/>
      <c r="B9" s="147"/>
      <c r="C9" s="148"/>
      <c r="D9" s="148"/>
      <c r="E9" s="148"/>
      <c r="F9" s="148"/>
      <c r="G9" s="209"/>
      <c r="H9" s="209"/>
      <c r="I9" s="148"/>
      <c r="J9" s="148"/>
      <c r="K9" s="148"/>
      <c r="L9" s="148"/>
      <c r="M9" s="148"/>
      <c r="N9" s="149"/>
      <c r="O9" s="148"/>
      <c r="P9" s="147"/>
      <c r="Q9" s="147"/>
      <c r="R9" s="147"/>
      <c r="S9" s="147"/>
      <c r="T9" s="148"/>
      <c r="U9" s="147"/>
      <c r="V9" s="147"/>
      <c r="W9" s="147"/>
      <c r="X9" s="147"/>
      <c r="Y9" s="147"/>
    </row>
    <row r="10" spans="1:25" ht="48.75" customHeight="1">
      <c r="A10" s="237" t="s">
        <v>143</v>
      </c>
      <c r="B10" s="228" t="s">
        <v>144</v>
      </c>
      <c r="C10" s="238" t="s">
        <v>328</v>
      </c>
      <c r="D10" s="238"/>
      <c r="E10" s="238"/>
      <c r="F10" s="238"/>
      <c r="G10" s="239" t="s">
        <v>327</v>
      </c>
      <c r="H10" s="239"/>
      <c r="I10" s="239"/>
      <c r="J10" s="248" t="s">
        <v>326</v>
      </c>
      <c r="K10" s="249"/>
      <c r="L10" s="250"/>
      <c r="M10" s="245" t="s">
        <v>325</v>
      </c>
      <c r="N10" s="246"/>
      <c r="O10" s="247"/>
      <c r="P10" s="132"/>
      <c r="Q10" s="230" t="s">
        <v>324</v>
      </c>
      <c r="R10" s="230"/>
      <c r="S10" s="230"/>
      <c r="T10" s="229" t="s">
        <v>323</v>
      </c>
      <c r="U10" s="229"/>
      <c r="V10" s="229"/>
      <c r="W10" s="228" t="s">
        <v>322</v>
      </c>
      <c r="X10" s="228"/>
      <c r="Y10" s="228"/>
    </row>
    <row r="11" spans="1:25" ht="132" customHeight="1">
      <c r="A11" s="237"/>
      <c r="B11" s="228"/>
      <c r="C11" s="145" t="s">
        <v>321</v>
      </c>
      <c r="D11" s="145" t="s">
        <v>320</v>
      </c>
      <c r="E11" s="145" t="s">
        <v>319</v>
      </c>
      <c r="F11" s="145" t="s">
        <v>318</v>
      </c>
      <c r="G11" s="210" t="s">
        <v>317</v>
      </c>
      <c r="H11" s="210" t="s">
        <v>316</v>
      </c>
      <c r="I11" s="145" t="s">
        <v>315</v>
      </c>
      <c r="J11" s="145" t="s">
        <v>314</v>
      </c>
      <c r="K11" s="145" t="s">
        <v>313</v>
      </c>
      <c r="L11" s="145" t="s">
        <v>312</v>
      </c>
      <c r="M11" s="145" t="s">
        <v>311</v>
      </c>
      <c r="N11" s="145" t="s">
        <v>310</v>
      </c>
      <c r="O11" s="145" t="s">
        <v>309</v>
      </c>
      <c r="P11" s="145"/>
      <c r="Q11" s="145" t="s">
        <v>308</v>
      </c>
      <c r="R11" s="145" t="s">
        <v>307</v>
      </c>
      <c r="S11" s="145" t="s">
        <v>306</v>
      </c>
      <c r="T11" s="145" t="s">
        <v>305</v>
      </c>
      <c r="U11" s="145" t="s">
        <v>304</v>
      </c>
      <c r="V11" s="145" t="s">
        <v>303</v>
      </c>
      <c r="W11" s="145" t="s">
        <v>302</v>
      </c>
      <c r="X11" s="145" t="s">
        <v>301</v>
      </c>
      <c r="Y11" s="145" t="s">
        <v>300</v>
      </c>
    </row>
    <row r="12" spans="1:25" s="179" customFormat="1" ht="41.25" customHeight="1">
      <c r="A12" s="165">
        <v>1</v>
      </c>
      <c r="B12" s="144" t="s">
        <v>145</v>
      </c>
      <c r="C12" s="184">
        <f>SUM(C13:C18)</f>
        <v>11100</v>
      </c>
      <c r="D12" s="184">
        <f>SUM(D13:D18)</f>
        <v>5000</v>
      </c>
      <c r="E12" s="184">
        <f>SUM(E13:E18)</f>
        <v>6100</v>
      </c>
      <c r="F12" s="145">
        <f>SUM(F13:F17)</f>
        <v>11100</v>
      </c>
      <c r="G12" s="210">
        <v>5500</v>
      </c>
      <c r="H12" s="210">
        <v>0</v>
      </c>
      <c r="I12" s="145">
        <f aca="true" t="shared" si="0" ref="I12:I44">SUM(G12:H12)</f>
        <v>5500</v>
      </c>
      <c r="J12" s="145">
        <f aca="true" t="shared" si="1" ref="J12:J44">D12-G12</f>
        <v>-500</v>
      </c>
      <c r="K12" s="145">
        <f aca="true" t="shared" si="2" ref="K12:K44">E12-H12</f>
        <v>6100</v>
      </c>
      <c r="L12" s="145">
        <f aca="true" t="shared" si="3" ref="L12:L44">F12-I12</f>
        <v>5600</v>
      </c>
      <c r="M12" s="145">
        <f aca="true" t="shared" si="4" ref="M12:M44">(J12/D12)*100</f>
        <v>-10</v>
      </c>
      <c r="N12" s="160">
        <f aca="true" t="shared" si="5" ref="N12:N44">(K12/E12)*100</f>
        <v>100</v>
      </c>
      <c r="O12" s="160">
        <f aca="true" t="shared" si="6" ref="O12:O44">(L12/F12)*100</f>
        <v>50.45045045045045</v>
      </c>
      <c r="P12" s="162"/>
      <c r="Q12" s="162"/>
      <c r="R12" s="162"/>
      <c r="S12" s="162">
        <f aca="true" t="shared" si="7" ref="S12:S44">Q12+R12</f>
        <v>0</v>
      </c>
      <c r="T12" s="145">
        <f aca="true" t="shared" si="8" ref="T12:T44">Q12+G12</f>
        <v>5500</v>
      </c>
      <c r="U12" s="163">
        <f aca="true" t="shared" si="9" ref="U12:U44">H12+R12</f>
        <v>0</v>
      </c>
      <c r="V12" s="163">
        <f aca="true" t="shared" si="10" ref="V12:V44">SUM(T12:U12)</f>
        <v>5500</v>
      </c>
      <c r="W12" s="162">
        <f aca="true" t="shared" si="11" ref="W12:W44">(G12/T12)*100</f>
        <v>100</v>
      </c>
      <c r="X12" s="162" t="e">
        <f aca="true" t="shared" si="12" ref="X12:X44">(H12/U12)*100</f>
        <v>#DIV/0!</v>
      </c>
      <c r="Y12" s="162">
        <f aca="true" t="shared" si="13" ref="Y12:Y44">(I12/V12)*100</f>
        <v>100</v>
      </c>
    </row>
    <row r="13" spans="1:25" s="109" customFormat="1" ht="41.25" customHeight="1">
      <c r="A13" s="122">
        <v>1.1</v>
      </c>
      <c r="B13" s="129" t="s">
        <v>146</v>
      </c>
      <c r="C13" s="185">
        <v>1100</v>
      </c>
      <c r="D13" s="185">
        <v>0</v>
      </c>
      <c r="E13" s="185">
        <v>1100</v>
      </c>
      <c r="F13" s="185">
        <f>D13+E13</f>
        <v>1100</v>
      </c>
      <c r="G13" s="211">
        <v>0</v>
      </c>
      <c r="H13" s="211">
        <v>0</v>
      </c>
      <c r="I13" s="185">
        <f t="shared" si="0"/>
        <v>0</v>
      </c>
      <c r="J13" s="185">
        <f t="shared" si="1"/>
        <v>0</v>
      </c>
      <c r="K13" s="185">
        <f t="shared" si="2"/>
        <v>1100</v>
      </c>
      <c r="L13" s="185">
        <f t="shared" si="3"/>
        <v>1100</v>
      </c>
      <c r="M13" s="185" t="e">
        <f t="shared" si="4"/>
        <v>#DIV/0!</v>
      </c>
      <c r="N13" s="186">
        <f t="shared" si="5"/>
        <v>100</v>
      </c>
      <c r="O13" s="186">
        <f t="shared" si="6"/>
        <v>100</v>
      </c>
      <c r="P13" s="122"/>
      <c r="Q13" s="122"/>
      <c r="R13" s="122"/>
      <c r="S13" s="122">
        <f t="shared" si="7"/>
        <v>0</v>
      </c>
      <c r="T13" s="185">
        <f t="shared" si="8"/>
        <v>0</v>
      </c>
      <c r="U13" s="187">
        <f t="shared" si="9"/>
        <v>0</v>
      </c>
      <c r="V13" s="187">
        <f t="shared" si="10"/>
        <v>0</v>
      </c>
      <c r="W13" s="122" t="e">
        <f t="shared" si="11"/>
        <v>#DIV/0!</v>
      </c>
      <c r="X13" s="122" t="e">
        <f t="shared" si="12"/>
        <v>#DIV/0!</v>
      </c>
      <c r="Y13" s="122" t="e">
        <f t="shared" si="13"/>
        <v>#DIV/0!</v>
      </c>
    </row>
    <row r="14" spans="1:25" s="109" customFormat="1" ht="41.25" customHeight="1">
      <c r="A14" s="122">
        <v>1.2</v>
      </c>
      <c r="B14" s="129" t="s">
        <v>147</v>
      </c>
      <c r="C14" s="185">
        <v>5000</v>
      </c>
      <c r="D14" s="185">
        <v>5000</v>
      </c>
      <c r="E14" s="185">
        <v>0</v>
      </c>
      <c r="F14" s="185">
        <f aca="true" t="shared" si="14" ref="F14:F67">D14+E14</f>
        <v>5000</v>
      </c>
      <c r="G14" s="211">
        <v>5500</v>
      </c>
      <c r="H14" s="211">
        <v>0</v>
      </c>
      <c r="I14" s="185">
        <f t="shared" si="0"/>
        <v>5500</v>
      </c>
      <c r="J14" s="185">
        <f t="shared" si="1"/>
        <v>-500</v>
      </c>
      <c r="K14" s="185">
        <f t="shared" si="2"/>
        <v>0</v>
      </c>
      <c r="L14" s="185">
        <f t="shared" si="3"/>
        <v>-500</v>
      </c>
      <c r="M14" s="185">
        <f t="shared" si="4"/>
        <v>-10</v>
      </c>
      <c r="N14" s="186" t="e">
        <f t="shared" si="5"/>
        <v>#DIV/0!</v>
      </c>
      <c r="O14" s="186">
        <f t="shared" si="6"/>
        <v>-10</v>
      </c>
      <c r="P14" s="122"/>
      <c r="Q14" s="122"/>
      <c r="R14" s="122"/>
      <c r="S14" s="122">
        <f t="shared" si="7"/>
        <v>0</v>
      </c>
      <c r="T14" s="185">
        <f>Q14+G14</f>
        <v>5500</v>
      </c>
      <c r="U14" s="187">
        <f t="shared" si="9"/>
        <v>0</v>
      </c>
      <c r="V14" s="187">
        <f t="shared" si="10"/>
        <v>5500</v>
      </c>
      <c r="W14" s="122">
        <f t="shared" si="11"/>
        <v>100</v>
      </c>
      <c r="X14" s="122" t="e">
        <f t="shared" si="12"/>
        <v>#DIV/0!</v>
      </c>
      <c r="Y14" s="122">
        <f t="shared" si="13"/>
        <v>100</v>
      </c>
    </row>
    <row r="15" spans="1:25" s="109" customFormat="1" ht="41.25" customHeight="1">
      <c r="A15" s="122">
        <v>1.3</v>
      </c>
      <c r="B15" s="129" t="s">
        <v>148</v>
      </c>
      <c r="C15" s="185">
        <v>5000</v>
      </c>
      <c r="D15" s="185">
        <v>0</v>
      </c>
      <c r="E15" s="185">
        <v>5000</v>
      </c>
      <c r="F15" s="185">
        <f t="shared" si="14"/>
        <v>5000</v>
      </c>
      <c r="G15" s="211">
        <v>0</v>
      </c>
      <c r="H15" s="211">
        <v>0</v>
      </c>
      <c r="I15" s="185">
        <f t="shared" si="0"/>
        <v>0</v>
      </c>
      <c r="J15" s="185">
        <f t="shared" si="1"/>
        <v>0</v>
      </c>
      <c r="K15" s="185">
        <f t="shared" si="2"/>
        <v>5000</v>
      </c>
      <c r="L15" s="185">
        <f t="shared" si="3"/>
        <v>5000</v>
      </c>
      <c r="M15" s="185" t="e">
        <f t="shared" si="4"/>
        <v>#DIV/0!</v>
      </c>
      <c r="N15" s="186">
        <f t="shared" si="5"/>
        <v>100</v>
      </c>
      <c r="O15" s="186">
        <f t="shared" si="6"/>
        <v>100</v>
      </c>
      <c r="P15" s="122"/>
      <c r="Q15" s="122"/>
      <c r="R15" s="122"/>
      <c r="S15" s="122">
        <f t="shared" si="7"/>
        <v>0</v>
      </c>
      <c r="T15" s="185">
        <f t="shared" si="8"/>
        <v>0</v>
      </c>
      <c r="U15" s="187">
        <f t="shared" si="9"/>
        <v>0</v>
      </c>
      <c r="V15" s="187">
        <f t="shared" si="10"/>
        <v>0</v>
      </c>
      <c r="W15" s="122" t="e">
        <f t="shared" si="11"/>
        <v>#DIV/0!</v>
      </c>
      <c r="X15" s="122" t="e">
        <f t="shared" si="12"/>
        <v>#DIV/0!</v>
      </c>
      <c r="Y15" s="122" t="e">
        <f t="shared" si="13"/>
        <v>#DIV/0!</v>
      </c>
    </row>
    <row r="16" spans="1:25" ht="30" customHeight="1">
      <c r="A16" s="122">
        <v>1.4</v>
      </c>
      <c r="B16" s="129" t="s">
        <v>149</v>
      </c>
      <c r="C16" s="136">
        <v>0</v>
      </c>
      <c r="D16" s="185">
        <v>0</v>
      </c>
      <c r="E16" s="185">
        <v>0</v>
      </c>
      <c r="F16" s="185">
        <f t="shared" si="14"/>
        <v>0</v>
      </c>
      <c r="G16" s="212">
        <v>0</v>
      </c>
      <c r="H16" s="212">
        <v>0</v>
      </c>
      <c r="I16" s="185">
        <f t="shared" si="0"/>
        <v>0</v>
      </c>
      <c r="J16" s="185">
        <f t="shared" si="1"/>
        <v>0</v>
      </c>
      <c r="K16" s="185">
        <f t="shared" si="2"/>
        <v>0</v>
      </c>
      <c r="L16" s="185">
        <f t="shared" si="3"/>
        <v>0</v>
      </c>
      <c r="M16" s="185" t="e">
        <f t="shared" si="4"/>
        <v>#DIV/0!</v>
      </c>
      <c r="N16" s="186" t="e">
        <f t="shared" si="5"/>
        <v>#DIV/0!</v>
      </c>
      <c r="O16" s="186" t="e">
        <f t="shared" si="6"/>
        <v>#DIV/0!</v>
      </c>
      <c r="P16" s="135"/>
      <c r="Q16" s="135"/>
      <c r="R16" s="128"/>
      <c r="S16" s="122">
        <f t="shared" si="7"/>
        <v>0</v>
      </c>
      <c r="T16" s="185">
        <f t="shared" si="8"/>
        <v>0</v>
      </c>
      <c r="U16" s="187">
        <f t="shared" si="9"/>
        <v>0</v>
      </c>
      <c r="V16" s="187">
        <f t="shared" si="10"/>
        <v>0</v>
      </c>
      <c r="W16" s="122" t="e">
        <f t="shared" si="11"/>
        <v>#DIV/0!</v>
      </c>
      <c r="X16" s="122" t="e">
        <f t="shared" si="12"/>
        <v>#DIV/0!</v>
      </c>
      <c r="Y16" s="122" t="e">
        <f t="shared" si="13"/>
        <v>#DIV/0!</v>
      </c>
    </row>
    <row r="17" spans="1:25" ht="30" customHeight="1">
      <c r="A17" s="122">
        <v>1.5</v>
      </c>
      <c r="B17" s="129" t="s">
        <v>150</v>
      </c>
      <c r="C17" s="136">
        <v>0</v>
      </c>
      <c r="D17" s="185">
        <v>0</v>
      </c>
      <c r="E17" s="185">
        <v>0</v>
      </c>
      <c r="F17" s="185">
        <f t="shared" si="14"/>
        <v>0</v>
      </c>
      <c r="G17" s="212"/>
      <c r="H17" s="212"/>
      <c r="I17" s="185">
        <f t="shared" si="0"/>
        <v>0</v>
      </c>
      <c r="J17" s="185">
        <f t="shared" si="1"/>
        <v>0</v>
      </c>
      <c r="K17" s="185">
        <f t="shared" si="2"/>
        <v>0</v>
      </c>
      <c r="L17" s="185">
        <f t="shared" si="3"/>
        <v>0</v>
      </c>
      <c r="M17" s="185" t="e">
        <f t="shared" si="4"/>
        <v>#DIV/0!</v>
      </c>
      <c r="N17" s="186" t="e">
        <f t="shared" si="5"/>
        <v>#DIV/0!</v>
      </c>
      <c r="O17" s="186" t="e">
        <f t="shared" si="6"/>
        <v>#DIV/0!</v>
      </c>
      <c r="P17" s="135"/>
      <c r="Q17" s="135"/>
      <c r="R17" s="128"/>
      <c r="S17" s="122">
        <f t="shared" si="7"/>
        <v>0</v>
      </c>
      <c r="T17" s="185">
        <f t="shared" si="8"/>
        <v>0</v>
      </c>
      <c r="U17" s="187">
        <f t="shared" si="9"/>
        <v>0</v>
      </c>
      <c r="V17" s="187">
        <f t="shared" si="10"/>
        <v>0</v>
      </c>
      <c r="W17" s="122" t="e">
        <f t="shared" si="11"/>
        <v>#DIV/0!</v>
      </c>
      <c r="X17" s="122" t="e">
        <f t="shared" si="12"/>
        <v>#DIV/0!</v>
      </c>
      <c r="Y17" s="122" t="e">
        <f t="shared" si="13"/>
        <v>#DIV/0!</v>
      </c>
    </row>
    <row r="18" spans="1:25" s="138" customFormat="1" ht="50.25" customHeight="1">
      <c r="A18" s="122">
        <v>1.6</v>
      </c>
      <c r="B18" s="129" t="s">
        <v>151</v>
      </c>
      <c r="C18" s="140"/>
      <c r="D18" s="185">
        <v>0</v>
      </c>
      <c r="E18" s="185">
        <v>0</v>
      </c>
      <c r="F18" s="185">
        <f t="shared" si="14"/>
        <v>0</v>
      </c>
      <c r="G18" s="213"/>
      <c r="H18" s="213"/>
      <c r="I18" s="125">
        <f t="shared" si="0"/>
        <v>0</v>
      </c>
      <c r="J18" s="125">
        <f t="shared" si="1"/>
        <v>0</v>
      </c>
      <c r="K18" s="125">
        <f t="shared" si="2"/>
        <v>0</v>
      </c>
      <c r="L18" s="125">
        <f t="shared" si="3"/>
        <v>0</v>
      </c>
      <c r="M18" s="125" t="e">
        <f t="shared" si="4"/>
        <v>#DIV/0!</v>
      </c>
      <c r="N18" s="127" t="e">
        <f t="shared" si="5"/>
        <v>#DIV/0!</v>
      </c>
      <c r="O18" s="127" t="e">
        <f t="shared" si="6"/>
        <v>#DIV/0!</v>
      </c>
      <c r="P18" s="139"/>
      <c r="Q18" s="139"/>
      <c r="R18" s="143"/>
      <c r="S18" s="123">
        <f t="shared" si="7"/>
        <v>0</v>
      </c>
      <c r="T18" s="125">
        <f t="shared" si="8"/>
        <v>0</v>
      </c>
      <c r="U18" s="124">
        <f t="shared" si="9"/>
        <v>0</v>
      </c>
      <c r="V18" s="124">
        <f t="shared" si="10"/>
        <v>0</v>
      </c>
      <c r="W18" s="123" t="e">
        <f t="shared" si="11"/>
        <v>#DIV/0!</v>
      </c>
      <c r="X18" s="123" t="e">
        <f t="shared" si="12"/>
        <v>#DIV/0!</v>
      </c>
      <c r="Y18" s="123" t="e">
        <f t="shared" si="13"/>
        <v>#DIV/0!</v>
      </c>
    </row>
    <row r="19" spans="1:25" s="164" customFormat="1" ht="30" customHeight="1">
      <c r="A19" s="169">
        <v>2</v>
      </c>
      <c r="B19" s="133" t="s">
        <v>152</v>
      </c>
      <c r="C19" s="184">
        <f>SUM(C20:C24)</f>
        <v>1074800</v>
      </c>
      <c r="D19" s="184">
        <f>SUM(D20:D24)</f>
        <v>34320</v>
      </c>
      <c r="E19" s="184">
        <f>SUM(E20:E24)</f>
        <v>1040480</v>
      </c>
      <c r="F19" s="145">
        <f>SUM(F20:F23)</f>
        <v>1074800</v>
      </c>
      <c r="G19" s="210">
        <f>SUM(G20:G23)</f>
        <v>64650</v>
      </c>
      <c r="H19" s="210">
        <f>SUM(H20:H23)</f>
        <v>185207</v>
      </c>
      <c r="I19" s="145">
        <f t="shared" si="0"/>
        <v>249857</v>
      </c>
      <c r="J19" s="145">
        <f t="shared" si="1"/>
        <v>-30330</v>
      </c>
      <c r="K19" s="145">
        <f t="shared" si="2"/>
        <v>855273</v>
      </c>
      <c r="L19" s="145">
        <f t="shared" si="3"/>
        <v>824943</v>
      </c>
      <c r="M19" s="145">
        <f t="shared" si="4"/>
        <v>-88.37412587412588</v>
      </c>
      <c r="N19" s="160">
        <f t="shared" si="5"/>
        <v>82.19985006919883</v>
      </c>
      <c r="O19" s="160">
        <f t="shared" si="6"/>
        <v>76.75316337923334</v>
      </c>
      <c r="P19" s="168"/>
      <c r="Q19" s="168"/>
      <c r="R19" s="166"/>
      <c r="S19" s="162">
        <f t="shared" si="7"/>
        <v>0</v>
      </c>
      <c r="T19" s="145">
        <f t="shared" si="8"/>
        <v>64650</v>
      </c>
      <c r="U19" s="163">
        <f t="shared" si="9"/>
        <v>185207</v>
      </c>
      <c r="V19" s="163">
        <f t="shared" si="10"/>
        <v>249857</v>
      </c>
      <c r="W19" s="162">
        <f t="shared" si="11"/>
        <v>100</v>
      </c>
      <c r="X19" s="162">
        <f t="shared" si="12"/>
        <v>100</v>
      </c>
      <c r="Y19" s="162">
        <f t="shared" si="13"/>
        <v>100</v>
      </c>
    </row>
    <row r="20" spans="1:25" s="138" customFormat="1" ht="45.75" customHeight="1">
      <c r="A20" s="142">
        <v>2.1</v>
      </c>
      <c r="B20" s="129" t="s">
        <v>153</v>
      </c>
      <c r="C20" s="140">
        <v>116800</v>
      </c>
      <c r="D20" s="185">
        <v>34320</v>
      </c>
      <c r="E20" s="185">
        <v>82480</v>
      </c>
      <c r="F20" s="185">
        <f t="shared" si="14"/>
        <v>116800</v>
      </c>
      <c r="G20" s="213">
        <v>64650</v>
      </c>
      <c r="H20" s="213">
        <v>39435</v>
      </c>
      <c r="I20" s="185">
        <f t="shared" si="0"/>
        <v>104085</v>
      </c>
      <c r="J20" s="185">
        <f t="shared" si="1"/>
        <v>-30330</v>
      </c>
      <c r="K20" s="185">
        <f t="shared" si="2"/>
        <v>43045</v>
      </c>
      <c r="L20" s="185">
        <f t="shared" si="3"/>
        <v>12715</v>
      </c>
      <c r="M20" s="185">
        <f t="shared" si="4"/>
        <v>-88.37412587412588</v>
      </c>
      <c r="N20" s="186">
        <f t="shared" si="5"/>
        <v>52.1884093113482</v>
      </c>
      <c r="O20" s="186">
        <f t="shared" si="6"/>
        <v>10.886130136986301</v>
      </c>
      <c r="P20" s="188"/>
      <c r="Q20" s="188"/>
      <c r="R20" s="143"/>
      <c r="S20" s="122">
        <f t="shared" si="7"/>
        <v>0</v>
      </c>
      <c r="T20" s="185">
        <f t="shared" si="8"/>
        <v>64650</v>
      </c>
      <c r="U20" s="187">
        <f t="shared" si="9"/>
        <v>39435</v>
      </c>
      <c r="V20" s="187">
        <f t="shared" si="10"/>
        <v>104085</v>
      </c>
      <c r="W20" s="122">
        <f t="shared" si="11"/>
        <v>100</v>
      </c>
      <c r="X20" s="122">
        <f t="shared" si="12"/>
        <v>100</v>
      </c>
      <c r="Y20" s="122">
        <f t="shared" si="13"/>
        <v>100</v>
      </c>
    </row>
    <row r="21" spans="1:25" ht="30" customHeight="1">
      <c r="A21" s="141">
        <v>2.2</v>
      </c>
      <c r="B21" s="129" t="s">
        <v>154</v>
      </c>
      <c r="C21" s="136">
        <v>0</v>
      </c>
      <c r="D21" s="185">
        <v>0</v>
      </c>
      <c r="E21" s="185">
        <v>0</v>
      </c>
      <c r="F21" s="185">
        <f t="shared" si="14"/>
        <v>0</v>
      </c>
      <c r="G21" s="212"/>
      <c r="H21" s="212"/>
      <c r="I21" s="185">
        <f t="shared" si="0"/>
        <v>0</v>
      </c>
      <c r="J21" s="185">
        <f t="shared" si="1"/>
        <v>0</v>
      </c>
      <c r="K21" s="185">
        <f t="shared" si="2"/>
        <v>0</v>
      </c>
      <c r="L21" s="185">
        <f t="shared" si="3"/>
        <v>0</v>
      </c>
      <c r="M21" s="185" t="e">
        <f t="shared" si="4"/>
        <v>#DIV/0!</v>
      </c>
      <c r="N21" s="186" t="e">
        <f t="shared" si="5"/>
        <v>#DIV/0!</v>
      </c>
      <c r="O21" s="186" t="e">
        <f t="shared" si="6"/>
        <v>#DIV/0!</v>
      </c>
      <c r="P21" s="135"/>
      <c r="Q21" s="135"/>
      <c r="R21" s="128"/>
      <c r="S21" s="122">
        <f t="shared" si="7"/>
        <v>0</v>
      </c>
      <c r="T21" s="185">
        <f t="shared" si="8"/>
        <v>0</v>
      </c>
      <c r="U21" s="187">
        <f t="shared" si="9"/>
        <v>0</v>
      </c>
      <c r="V21" s="187">
        <f t="shared" si="10"/>
        <v>0</v>
      </c>
      <c r="W21" s="122" t="e">
        <f t="shared" si="11"/>
        <v>#DIV/0!</v>
      </c>
      <c r="X21" s="122" t="e">
        <f t="shared" si="12"/>
        <v>#DIV/0!</v>
      </c>
      <c r="Y21" s="122" t="e">
        <f t="shared" si="13"/>
        <v>#DIV/0!</v>
      </c>
    </row>
    <row r="22" spans="1:25" ht="30" customHeight="1">
      <c r="A22" s="137">
        <v>2.3</v>
      </c>
      <c r="B22" s="129" t="s">
        <v>155</v>
      </c>
      <c r="C22" s="136">
        <v>958000</v>
      </c>
      <c r="D22" s="185">
        <v>0</v>
      </c>
      <c r="E22" s="185">
        <v>958000</v>
      </c>
      <c r="F22" s="185">
        <f t="shared" si="14"/>
        <v>958000</v>
      </c>
      <c r="G22" s="212">
        <v>0</v>
      </c>
      <c r="H22" s="212">
        <v>145772</v>
      </c>
      <c r="I22" s="185">
        <v>0</v>
      </c>
      <c r="J22" s="185">
        <f t="shared" si="1"/>
        <v>0</v>
      </c>
      <c r="K22" s="185">
        <f t="shared" si="2"/>
        <v>812228</v>
      </c>
      <c r="L22" s="185">
        <f t="shared" si="3"/>
        <v>958000</v>
      </c>
      <c r="M22" s="185" t="e">
        <f t="shared" si="4"/>
        <v>#DIV/0!</v>
      </c>
      <c r="N22" s="186">
        <f t="shared" si="5"/>
        <v>84.78371607515658</v>
      </c>
      <c r="O22" s="186">
        <f t="shared" si="6"/>
        <v>100</v>
      </c>
      <c r="P22" s="135"/>
      <c r="Q22" s="135"/>
      <c r="R22" s="128"/>
      <c r="S22" s="122">
        <f t="shared" si="7"/>
        <v>0</v>
      </c>
      <c r="T22" s="185">
        <f t="shared" si="8"/>
        <v>0</v>
      </c>
      <c r="U22" s="187">
        <f t="shared" si="9"/>
        <v>145772</v>
      </c>
      <c r="V22" s="187">
        <f t="shared" si="10"/>
        <v>145772</v>
      </c>
      <c r="W22" s="122" t="e">
        <f t="shared" si="11"/>
        <v>#DIV/0!</v>
      </c>
      <c r="X22" s="122">
        <f t="shared" si="12"/>
        <v>100</v>
      </c>
      <c r="Y22" s="122">
        <f t="shared" si="13"/>
        <v>0</v>
      </c>
    </row>
    <row r="23" spans="1:25" s="138" customFormat="1" ht="44.25" customHeight="1">
      <c r="A23" s="122">
        <v>2.4</v>
      </c>
      <c r="B23" s="129" t="s">
        <v>150</v>
      </c>
      <c r="C23" s="140">
        <v>0</v>
      </c>
      <c r="D23" s="185">
        <v>0</v>
      </c>
      <c r="E23" s="185">
        <v>0</v>
      </c>
      <c r="F23" s="185">
        <f t="shared" si="14"/>
        <v>0</v>
      </c>
      <c r="G23" s="213"/>
      <c r="H23" s="213"/>
      <c r="I23" s="185">
        <f t="shared" si="0"/>
        <v>0</v>
      </c>
      <c r="J23" s="185">
        <f t="shared" si="1"/>
        <v>0</v>
      </c>
      <c r="K23" s="185">
        <f t="shared" si="2"/>
        <v>0</v>
      </c>
      <c r="L23" s="185">
        <f t="shared" si="3"/>
        <v>0</v>
      </c>
      <c r="M23" s="185" t="e">
        <f t="shared" si="4"/>
        <v>#DIV/0!</v>
      </c>
      <c r="N23" s="186" t="e">
        <f t="shared" si="5"/>
        <v>#DIV/0!</v>
      </c>
      <c r="O23" s="186" t="e">
        <f t="shared" si="6"/>
        <v>#DIV/0!</v>
      </c>
      <c r="P23" s="139"/>
      <c r="Q23" s="139"/>
      <c r="R23" s="128"/>
      <c r="S23" s="122">
        <f t="shared" si="7"/>
        <v>0</v>
      </c>
      <c r="T23" s="185">
        <f t="shared" si="8"/>
        <v>0</v>
      </c>
      <c r="U23" s="187">
        <f t="shared" si="9"/>
        <v>0</v>
      </c>
      <c r="V23" s="187">
        <f t="shared" si="10"/>
        <v>0</v>
      </c>
      <c r="W23" s="122" t="e">
        <f t="shared" si="11"/>
        <v>#DIV/0!</v>
      </c>
      <c r="X23" s="122" t="e">
        <f t="shared" si="12"/>
        <v>#DIV/0!</v>
      </c>
      <c r="Y23" s="122" t="e">
        <f t="shared" si="13"/>
        <v>#DIV/0!</v>
      </c>
    </row>
    <row r="24" spans="1:25" ht="30" customHeight="1">
      <c r="A24" s="137">
        <v>2.5</v>
      </c>
      <c r="B24" s="129" t="s">
        <v>151</v>
      </c>
      <c r="C24" s="136"/>
      <c r="D24" s="185">
        <v>0</v>
      </c>
      <c r="E24" s="185">
        <v>0</v>
      </c>
      <c r="F24" s="185">
        <f t="shared" si="14"/>
        <v>0</v>
      </c>
      <c r="G24" s="212"/>
      <c r="H24" s="212"/>
      <c r="I24" s="185">
        <f t="shared" si="0"/>
        <v>0</v>
      </c>
      <c r="J24" s="185">
        <f t="shared" si="1"/>
        <v>0</v>
      </c>
      <c r="K24" s="185">
        <f t="shared" si="2"/>
        <v>0</v>
      </c>
      <c r="L24" s="185">
        <f t="shared" si="3"/>
        <v>0</v>
      </c>
      <c r="M24" s="185" t="e">
        <f t="shared" si="4"/>
        <v>#DIV/0!</v>
      </c>
      <c r="N24" s="186" t="e">
        <f t="shared" si="5"/>
        <v>#DIV/0!</v>
      </c>
      <c r="O24" s="186" t="e">
        <f t="shared" si="6"/>
        <v>#DIV/0!</v>
      </c>
      <c r="P24" s="135"/>
      <c r="Q24" s="135"/>
      <c r="R24" s="128"/>
      <c r="S24" s="122">
        <f t="shared" si="7"/>
        <v>0</v>
      </c>
      <c r="T24" s="185">
        <f t="shared" si="8"/>
        <v>0</v>
      </c>
      <c r="U24" s="187">
        <f t="shared" si="9"/>
        <v>0</v>
      </c>
      <c r="V24" s="187">
        <f t="shared" si="10"/>
        <v>0</v>
      </c>
      <c r="W24" s="122" t="e">
        <f t="shared" si="11"/>
        <v>#DIV/0!</v>
      </c>
      <c r="X24" s="122" t="e">
        <f t="shared" si="12"/>
        <v>#DIV/0!</v>
      </c>
      <c r="Y24" s="122" t="e">
        <f t="shared" si="13"/>
        <v>#DIV/0!</v>
      </c>
    </row>
    <row r="25" spans="1:25" s="164" customFormat="1" ht="29.25" customHeight="1">
      <c r="A25" s="167">
        <v>3</v>
      </c>
      <c r="B25" s="133" t="s">
        <v>156</v>
      </c>
      <c r="C25" s="184">
        <f>SUM(C26:C39)</f>
        <v>854500</v>
      </c>
      <c r="D25" s="184">
        <f>SUM(D26:D39)</f>
        <v>165450</v>
      </c>
      <c r="E25" s="184">
        <f>SUM(E26:E39)</f>
        <v>689050</v>
      </c>
      <c r="F25" s="145">
        <f>SUM(F26:F38)</f>
        <v>854500</v>
      </c>
      <c r="G25" s="210">
        <f>SUM(G26:G38)</f>
        <v>331801</v>
      </c>
      <c r="H25" s="210">
        <f>SUM(H26:H38)</f>
        <v>217446</v>
      </c>
      <c r="I25" s="145">
        <f t="shared" si="0"/>
        <v>549247</v>
      </c>
      <c r="J25" s="145">
        <f t="shared" si="1"/>
        <v>-166351</v>
      </c>
      <c r="K25" s="145">
        <f t="shared" si="2"/>
        <v>471604</v>
      </c>
      <c r="L25" s="145">
        <f t="shared" si="3"/>
        <v>305253</v>
      </c>
      <c r="M25" s="145">
        <f t="shared" si="4"/>
        <v>-100.5445754004231</v>
      </c>
      <c r="N25" s="160">
        <f t="shared" si="5"/>
        <v>68.44263841520934</v>
      </c>
      <c r="O25" s="160">
        <f t="shared" si="6"/>
        <v>35.72299590403745</v>
      </c>
      <c r="P25" s="168"/>
      <c r="Q25" s="168"/>
      <c r="R25" s="166"/>
      <c r="S25" s="162">
        <f t="shared" si="7"/>
        <v>0</v>
      </c>
      <c r="T25" s="145">
        <f t="shared" si="8"/>
        <v>331801</v>
      </c>
      <c r="U25" s="163">
        <f t="shared" si="9"/>
        <v>217446</v>
      </c>
      <c r="V25" s="163">
        <f t="shared" si="10"/>
        <v>549247</v>
      </c>
      <c r="W25" s="162">
        <f t="shared" si="11"/>
        <v>100</v>
      </c>
      <c r="X25" s="162">
        <f t="shared" si="12"/>
        <v>100</v>
      </c>
      <c r="Y25" s="162">
        <f t="shared" si="13"/>
        <v>100</v>
      </c>
    </row>
    <row r="26" spans="1:25" ht="27" customHeight="1">
      <c r="A26" s="137">
        <v>3.1</v>
      </c>
      <c r="B26" s="130" t="s">
        <v>157</v>
      </c>
      <c r="C26" s="136">
        <v>25000</v>
      </c>
      <c r="D26" s="185">
        <v>0</v>
      </c>
      <c r="E26" s="185">
        <v>25000</v>
      </c>
      <c r="F26" s="185">
        <f t="shared" si="14"/>
        <v>25000</v>
      </c>
      <c r="G26" s="212">
        <v>0</v>
      </c>
      <c r="H26" s="212">
        <v>0</v>
      </c>
      <c r="I26" s="185">
        <f t="shared" si="0"/>
        <v>0</v>
      </c>
      <c r="J26" s="185">
        <f t="shared" si="1"/>
        <v>0</v>
      </c>
      <c r="K26" s="185">
        <f t="shared" si="2"/>
        <v>25000</v>
      </c>
      <c r="L26" s="185">
        <f t="shared" si="3"/>
        <v>25000</v>
      </c>
      <c r="M26" s="185" t="e">
        <f t="shared" si="4"/>
        <v>#DIV/0!</v>
      </c>
      <c r="N26" s="186">
        <f t="shared" si="5"/>
        <v>100</v>
      </c>
      <c r="O26" s="186">
        <f t="shared" si="6"/>
        <v>100</v>
      </c>
      <c r="P26" s="135"/>
      <c r="Q26" s="135"/>
      <c r="R26" s="128"/>
      <c r="S26" s="122">
        <f t="shared" si="7"/>
        <v>0</v>
      </c>
      <c r="T26" s="185">
        <f t="shared" si="8"/>
        <v>0</v>
      </c>
      <c r="U26" s="187">
        <f t="shared" si="9"/>
        <v>0</v>
      </c>
      <c r="V26" s="187">
        <f t="shared" si="10"/>
        <v>0</v>
      </c>
      <c r="W26" s="122" t="e">
        <f t="shared" si="11"/>
        <v>#DIV/0!</v>
      </c>
      <c r="X26" s="122" t="e">
        <f t="shared" si="12"/>
        <v>#DIV/0!</v>
      </c>
      <c r="Y26" s="122" t="e">
        <f t="shared" si="13"/>
        <v>#DIV/0!</v>
      </c>
    </row>
    <row r="27" spans="1:25" ht="30" customHeight="1">
      <c r="A27" s="137">
        <v>3.2</v>
      </c>
      <c r="B27" s="130" t="s">
        <v>158</v>
      </c>
      <c r="C27" s="136">
        <v>25000</v>
      </c>
      <c r="D27" s="185">
        <v>0</v>
      </c>
      <c r="E27" s="185">
        <v>25000</v>
      </c>
      <c r="F27" s="185">
        <f t="shared" si="14"/>
        <v>25000</v>
      </c>
      <c r="G27" s="212">
        <v>0</v>
      </c>
      <c r="H27" s="212">
        <v>0</v>
      </c>
      <c r="I27" s="185">
        <f t="shared" si="0"/>
        <v>0</v>
      </c>
      <c r="J27" s="185">
        <f t="shared" si="1"/>
        <v>0</v>
      </c>
      <c r="K27" s="185">
        <f t="shared" si="2"/>
        <v>25000</v>
      </c>
      <c r="L27" s="185">
        <f t="shared" si="3"/>
        <v>25000</v>
      </c>
      <c r="M27" s="185" t="e">
        <f t="shared" si="4"/>
        <v>#DIV/0!</v>
      </c>
      <c r="N27" s="186">
        <f t="shared" si="5"/>
        <v>100</v>
      </c>
      <c r="O27" s="186">
        <f t="shared" si="6"/>
        <v>100</v>
      </c>
      <c r="P27" s="189"/>
      <c r="Q27" s="189"/>
      <c r="R27" s="128"/>
      <c r="S27" s="122">
        <f t="shared" si="7"/>
        <v>0</v>
      </c>
      <c r="T27" s="185">
        <f t="shared" si="8"/>
        <v>0</v>
      </c>
      <c r="U27" s="187">
        <f t="shared" si="9"/>
        <v>0</v>
      </c>
      <c r="V27" s="187">
        <f t="shared" si="10"/>
        <v>0</v>
      </c>
      <c r="W27" s="122" t="e">
        <f t="shared" si="11"/>
        <v>#DIV/0!</v>
      </c>
      <c r="X27" s="122" t="e">
        <f t="shared" si="12"/>
        <v>#DIV/0!</v>
      </c>
      <c r="Y27" s="122" t="e">
        <f t="shared" si="13"/>
        <v>#DIV/0!</v>
      </c>
    </row>
    <row r="28" spans="1:25" ht="30" customHeight="1">
      <c r="A28" s="137">
        <v>3.3</v>
      </c>
      <c r="B28" s="130" t="s">
        <v>159</v>
      </c>
      <c r="C28" s="136">
        <v>75000</v>
      </c>
      <c r="D28" s="185">
        <v>30120</v>
      </c>
      <c r="E28" s="185">
        <v>44880</v>
      </c>
      <c r="F28" s="185">
        <f t="shared" si="14"/>
        <v>75000</v>
      </c>
      <c r="G28" s="212">
        <v>30120</v>
      </c>
      <c r="H28" s="212">
        <v>2700</v>
      </c>
      <c r="I28" s="185">
        <f t="shared" si="0"/>
        <v>32820</v>
      </c>
      <c r="J28" s="185">
        <f t="shared" si="1"/>
        <v>0</v>
      </c>
      <c r="K28" s="185">
        <f t="shared" si="2"/>
        <v>42180</v>
      </c>
      <c r="L28" s="185">
        <f t="shared" si="3"/>
        <v>42180</v>
      </c>
      <c r="M28" s="185">
        <f t="shared" si="4"/>
        <v>0</v>
      </c>
      <c r="N28" s="186">
        <f t="shared" si="5"/>
        <v>93.98395721925134</v>
      </c>
      <c r="O28" s="186">
        <f t="shared" si="6"/>
        <v>56.24</v>
      </c>
      <c r="P28" s="135"/>
      <c r="Q28" s="135"/>
      <c r="R28" s="128"/>
      <c r="S28" s="122">
        <f t="shared" si="7"/>
        <v>0</v>
      </c>
      <c r="T28" s="185">
        <f t="shared" si="8"/>
        <v>30120</v>
      </c>
      <c r="U28" s="187">
        <f t="shared" si="9"/>
        <v>2700</v>
      </c>
      <c r="V28" s="187">
        <f t="shared" si="10"/>
        <v>32820</v>
      </c>
      <c r="W28" s="122">
        <f t="shared" si="11"/>
        <v>100</v>
      </c>
      <c r="X28" s="122">
        <f t="shared" si="12"/>
        <v>100</v>
      </c>
      <c r="Y28" s="122">
        <f t="shared" si="13"/>
        <v>100</v>
      </c>
    </row>
    <row r="29" spans="1:25" ht="30" customHeight="1">
      <c r="A29" s="137">
        <v>3.4</v>
      </c>
      <c r="B29" s="130" t="s">
        <v>160</v>
      </c>
      <c r="C29" s="136">
        <v>24000</v>
      </c>
      <c r="D29" s="185">
        <v>3480</v>
      </c>
      <c r="E29" s="185">
        <v>20520</v>
      </c>
      <c r="F29" s="185">
        <f t="shared" si="14"/>
        <v>24000</v>
      </c>
      <c r="G29" s="212">
        <v>7740</v>
      </c>
      <c r="H29" s="212">
        <v>11130</v>
      </c>
      <c r="I29" s="185">
        <f t="shared" si="0"/>
        <v>18870</v>
      </c>
      <c r="J29" s="185">
        <f t="shared" si="1"/>
        <v>-4260</v>
      </c>
      <c r="K29" s="185">
        <f t="shared" si="2"/>
        <v>9390</v>
      </c>
      <c r="L29" s="185">
        <f t="shared" si="3"/>
        <v>5130</v>
      </c>
      <c r="M29" s="185">
        <f t="shared" si="4"/>
        <v>-122.41379310344827</v>
      </c>
      <c r="N29" s="186">
        <f t="shared" si="5"/>
        <v>45.760233918128655</v>
      </c>
      <c r="O29" s="186">
        <f t="shared" si="6"/>
        <v>21.375</v>
      </c>
      <c r="P29" s="135"/>
      <c r="Q29" s="135"/>
      <c r="R29" s="128"/>
      <c r="S29" s="122">
        <f t="shared" si="7"/>
        <v>0</v>
      </c>
      <c r="T29" s="185">
        <f t="shared" si="8"/>
        <v>7740</v>
      </c>
      <c r="U29" s="187">
        <f t="shared" si="9"/>
        <v>11130</v>
      </c>
      <c r="V29" s="187">
        <f t="shared" si="10"/>
        <v>18870</v>
      </c>
      <c r="W29" s="122">
        <f t="shared" si="11"/>
        <v>100</v>
      </c>
      <c r="X29" s="122">
        <f t="shared" si="12"/>
        <v>100</v>
      </c>
      <c r="Y29" s="122">
        <f t="shared" si="13"/>
        <v>100</v>
      </c>
    </row>
    <row r="30" spans="1:25" ht="30" customHeight="1">
      <c r="A30" s="137">
        <v>3.5</v>
      </c>
      <c r="B30" s="130" t="s">
        <v>161</v>
      </c>
      <c r="C30" s="136">
        <v>61200</v>
      </c>
      <c r="D30" s="185">
        <v>6245</v>
      </c>
      <c r="E30" s="185">
        <v>54955</v>
      </c>
      <c r="F30" s="185">
        <f t="shared" si="14"/>
        <v>61200</v>
      </c>
      <c r="G30" s="212">
        <v>7505</v>
      </c>
      <c r="H30" s="212">
        <v>1730</v>
      </c>
      <c r="I30" s="185">
        <f t="shared" si="0"/>
        <v>9235</v>
      </c>
      <c r="J30" s="185">
        <f t="shared" si="1"/>
        <v>-1260</v>
      </c>
      <c r="K30" s="185">
        <f t="shared" si="2"/>
        <v>53225</v>
      </c>
      <c r="L30" s="185">
        <f t="shared" si="3"/>
        <v>51965</v>
      </c>
      <c r="M30" s="185">
        <f t="shared" si="4"/>
        <v>-20.176140912730183</v>
      </c>
      <c r="N30" s="186">
        <f t="shared" si="5"/>
        <v>96.85196979346739</v>
      </c>
      <c r="O30" s="186">
        <f t="shared" si="6"/>
        <v>84.91013071895425</v>
      </c>
      <c r="P30" s="135"/>
      <c r="Q30" s="135"/>
      <c r="R30" s="128"/>
      <c r="S30" s="122">
        <f t="shared" si="7"/>
        <v>0</v>
      </c>
      <c r="T30" s="185">
        <f t="shared" si="8"/>
        <v>7505</v>
      </c>
      <c r="U30" s="187">
        <f t="shared" si="9"/>
        <v>1730</v>
      </c>
      <c r="V30" s="187">
        <f t="shared" si="10"/>
        <v>9235</v>
      </c>
      <c r="W30" s="122">
        <f t="shared" si="11"/>
        <v>100</v>
      </c>
      <c r="X30" s="122">
        <f t="shared" si="12"/>
        <v>100</v>
      </c>
      <c r="Y30" s="122">
        <f t="shared" si="13"/>
        <v>100</v>
      </c>
    </row>
    <row r="31" spans="1:25" ht="42" customHeight="1">
      <c r="A31" s="137">
        <v>3.6</v>
      </c>
      <c r="B31" s="130" t="s">
        <v>162</v>
      </c>
      <c r="C31" s="136">
        <v>369100</v>
      </c>
      <c r="D31" s="185">
        <v>68005</v>
      </c>
      <c r="E31" s="185">
        <v>301095</v>
      </c>
      <c r="F31" s="185">
        <f t="shared" si="14"/>
        <v>369100</v>
      </c>
      <c r="G31" s="212">
        <v>137134</v>
      </c>
      <c r="H31" s="212">
        <v>118336</v>
      </c>
      <c r="I31" s="185">
        <f t="shared" si="0"/>
        <v>255470</v>
      </c>
      <c r="J31" s="185">
        <f t="shared" si="1"/>
        <v>-69129</v>
      </c>
      <c r="K31" s="185">
        <f t="shared" si="2"/>
        <v>182759</v>
      </c>
      <c r="L31" s="185">
        <f t="shared" si="3"/>
        <v>113630</v>
      </c>
      <c r="M31" s="185">
        <f t="shared" si="4"/>
        <v>-101.6528196456143</v>
      </c>
      <c r="N31" s="186">
        <f t="shared" si="5"/>
        <v>60.698118534017496</v>
      </c>
      <c r="O31" s="186">
        <f t="shared" si="6"/>
        <v>30.785694933622327</v>
      </c>
      <c r="P31" s="135"/>
      <c r="Q31" s="135"/>
      <c r="R31" s="128"/>
      <c r="S31" s="122">
        <f t="shared" si="7"/>
        <v>0</v>
      </c>
      <c r="T31" s="185">
        <f t="shared" si="8"/>
        <v>137134</v>
      </c>
      <c r="U31" s="187">
        <f t="shared" si="9"/>
        <v>118336</v>
      </c>
      <c r="V31" s="187">
        <f t="shared" si="10"/>
        <v>255470</v>
      </c>
      <c r="W31" s="122">
        <f t="shared" si="11"/>
        <v>100</v>
      </c>
      <c r="X31" s="122">
        <f t="shared" si="12"/>
        <v>100</v>
      </c>
      <c r="Y31" s="122">
        <f t="shared" si="13"/>
        <v>100</v>
      </c>
    </row>
    <row r="32" spans="1:25" ht="30" customHeight="1">
      <c r="A32" s="137">
        <v>3.7</v>
      </c>
      <c r="B32" s="130" t="s">
        <v>163</v>
      </c>
      <c r="C32" s="136">
        <v>3800</v>
      </c>
      <c r="D32" s="185">
        <v>0</v>
      </c>
      <c r="E32" s="185">
        <v>3800</v>
      </c>
      <c r="F32" s="185">
        <f t="shared" si="14"/>
        <v>3800</v>
      </c>
      <c r="G32" s="212">
        <v>0</v>
      </c>
      <c r="H32" s="212">
        <v>0</v>
      </c>
      <c r="I32" s="185">
        <f t="shared" si="0"/>
        <v>0</v>
      </c>
      <c r="J32" s="185">
        <f t="shared" si="1"/>
        <v>0</v>
      </c>
      <c r="K32" s="185">
        <f t="shared" si="2"/>
        <v>3800</v>
      </c>
      <c r="L32" s="185">
        <f t="shared" si="3"/>
        <v>3800</v>
      </c>
      <c r="M32" s="185" t="e">
        <f t="shared" si="4"/>
        <v>#DIV/0!</v>
      </c>
      <c r="N32" s="186">
        <f t="shared" si="5"/>
        <v>100</v>
      </c>
      <c r="O32" s="186">
        <f t="shared" si="6"/>
        <v>100</v>
      </c>
      <c r="P32" s="135"/>
      <c r="Q32" s="135"/>
      <c r="R32" s="128"/>
      <c r="S32" s="122">
        <f t="shared" si="7"/>
        <v>0</v>
      </c>
      <c r="T32" s="185">
        <f t="shared" si="8"/>
        <v>0</v>
      </c>
      <c r="U32" s="187">
        <f t="shared" si="9"/>
        <v>0</v>
      </c>
      <c r="V32" s="187">
        <f t="shared" si="10"/>
        <v>0</v>
      </c>
      <c r="W32" s="122" t="e">
        <f t="shared" si="11"/>
        <v>#DIV/0!</v>
      </c>
      <c r="X32" s="122" t="e">
        <f t="shared" si="12"/>
        <v>#DIV/0!</v>
      </c>
      <c r="Y32" s="122" t="e">
        <f t="shared" si="13"/>
        <v>#DIV/0!</v>
      </c>
    </row>
    <row r="33" spans="1:25" ht="42.75" customHeight="1">
      <c r="A33" s="137">
        <v>3.8</v>
      </c>
      <c r="B33" s="130" t="s">
        <v>164</v>
      </c>
      <c r="C33" s="136">
        <v>6000</v>
      </c>
      <c r="D33" s="185">
        <v>0</v>
      </c>
      <c r="E33" s="185">
        <v>6000</v>
      </c>
      <c r="F33" s="185">
        <f t="shared" si="14"/>
        <v>6000</v>
      </c>
      <c r="G33" s="212">
        <v>6170</v>
      </c>
      <c r="H33" s="212">
        <v>0</v>
      </c>
      <c r="I33" s="185">
        <f t="shared" si="0"/>
        <v>6170</v>
      </c>
      <c r="J33" s="185">
        <f t="shared" si="1"/>
        <v>-6170</v>
      </c>
      <c r="K33" s="185">
        <f t="shared" si="2"/>
        <v>6000</v>
      </c>
      <c r="L33" s="185">
        <f t="shared" si="3"/>
        <v>-170</v>
      </c>
      <c r="M33" s="185" t="e">
        <f t="shared" si="4"/>
        <v>#DIV/0!</v>
      </c>
      <c r="N33" s="186">
        <f t="shared" si="5"/>
        <v>100</v>
      </c>
      <c r="O33" s="186">
        <f t="shared" si="6"/>
        <v>-2.833333333333333</v>
      </c>
      <c r="P33" s="135"/>
      <c r="Q33" s="135"/>
      <c r="R33" s="128"/>
      <c r="S33" s="122">
        <f t="shared" si="7"/>
        <v>0</v>
      </c>
      <c r="T33" s="185">
        <f t="shared" si="8"/>
        <v>6170</v>
      </c>
      <c r="U33" s="187">
        <f t="shared" si="9"/>
        <v>0</v>
      </c>
      <c r="V33" s="187">
        <f t="shared" si="10"/>
        <v>6170</v>
      </c>
      <c r="W33" s="122">
        <f t="shared" si="11"/>
        <v>100</v>
      </c>
      <c r="X33" s="122" t="e">
        <f t="shared" si="12"/>
        <v>#DIV/0!</v>
      </c>
      <c r="Y33" s="122">
        <f t="shared" si="13"/>
        <v>100</v>
      </c>
    </row>
    <row r="34" spans="1:25" ht="23.25">
      <c r="A34" s="137">
        <v>3.9</v>
      </c>
      <c r="B34" s="130" t="s">
        <v>165</v>
      </c>
      <c r="C34" s="136">
        <v>3200</v>
      </c>
      <c r="D34" s="185">
        <v>0</v>
      </c>
      <c r="E34" s="185">
        <v>3200</v>
      </c>
      <c r="F34" s="185">
        <f t="shared" si="14"/>
        <v>3200</v>
      </c>
      <c r="G34" s="212">
        <v>3268</v>
      </c>
      <c r="H34" s="212">
        <v>0</v>
      </c>
      <c r="I34" s="185">
        <f t="shared" si="0"/>
        <v>3268</v>
      </c>
      <c r="J34" s="185">
        <f t="shared" si="1"/>
        <v>-3268</v>
      </c>
      <c r="K34" s="185">
        <f t="shared" si="2"/>
        <v>3200</v>
      </c>
      <c r="L34" s="185">
        <f t="shared" si="3"/>
        <v>-68</v>
      </c>
      <c r="M34" s="185" t="e">
        <f t="shared" si="4"/>
        <v>#DIV/0!</v>
      </c>
      <c r="N34" s="186">
        <f t="shared" si="5"/>
        <v>100</v>
      </c>
      <c r="O34" s="186">
        <f t="shared" si="6"/>
        <v>-2.125</v>
      </c>
      <c r="P34" s="135"/>
      <c r="Q34" s="135"/>
      <c r="R34" s="128"/>
      <c r="S34" s="122">
        <f t="shared" si="7"/>
        <v>0</v>
      </c>
      <c r="T34" s="185">
        <f t="shared" si="8"/>
        <v>3268</v>
      </c>
      <c r="U34" s="187">
        <f t="shared" si="9"/>
        <v>0</v>
      </c>
      <c r="V34" s="187">
        <f t="shared" si="10"/>
        <v>3268</v>
      </c>
      <c r="W34" s="122">
        <f t="shared" si="11"/>
        <v>100</v>
      </c>
      <c r="X34" s="122" t="e">
        <f t="shared" si="12"/>
        <v>#DIV/0!</v>
      </c>
      <c r="Y34" s="122">
        <f t="shared" si="13"/>
        <v>100</v>
      </c>
    </row>
    <row r="35" spans="1:25" ht="23.25">
      <c r="A35" s="134">
        <v>3.1</v>
      </c>
      <c r="B35" s="130" t="s">
        <v>166</v>
      </c>
      <c r="C35" s="136">
        <v>15000</v>
      </c>
      <c r="D35" s="185">
        <v>0</v>
      </c>
      <c r="E35" s="185">
        <v>15000</v>
      </c>
      <c r="F35" s="185">
        <f t="shared" si="14"/>
        <v>15000</v>
      </c>
      <c r="G35" s="212">
        <v>15514</v>
      </c>
      <c r="H35" s="212">
        <v>0</v>
      </c>
      <c r="I35" s="185">
        <f t="shared" si="0"/>
        <v>15514</v>
      </c>
      <c r="J35" s="185">
        <f t="shared" si="1"/>
        <v>-15514</v>
      </c>
      <c r="K35" s="185">
        <f t="shared" si="2"/>
        <v>15000</v>
      </c>
      <c r="L35" s="185">
        <f t="shared" si="3"/>
        <v>-514</v>
      </c>
      <c r="M35" s="185" t="e">
        <f t="shared" si="4"/>
        <v>#DIV/0!</v>
      </c>
      <c r="N35" s="186">
        <f t="shared" si="5"/>
        <v>100</v>
      </c>
      <c r="O35" s="186">
        <f t="shared" si="6"/>
        <v>-3.4266666666666667</v>
      </c>
      <c r="P35" s="135"/>
      <c r="Q35" s="135"/>
      <c r="R35" s="128"/>
      <c r="S35" s="122">
        <f t="shared" si="7"/>
        <v>0</v>
      </c>
      <c r="T35" s="185">
        <f t="shared" si="8"/>
        <v>15514</v>
      </c>
      <c r="U35" s="187">
        <f t="shared" si="9"/>
        <v>0</v>
      </c>
      <c r="V35" s="187">
        <f t="shared" si="10"/>
        <v>15514</v>
      </c>
      <c r="W35" s="122">
        <f t="shared" si="11"/>
        <v>100</v>
      </c>
      <c r="X35" s="122" t="e">
        <f t="shared" si="12"/>
        <v>#DIV/0!</v>
      </c>
      <c r="Y35" s="122">
        <f t="shared" si="13"/>
        <v>100</v>
      </c>
    </row>
    <row r="36" spans="1:25" ht="40.5">
      <c r="A36" s="134">
        <v>3.11</v>
      </c>
      <c r="B36" s="130" t="s">
        <v>167</v>
      </c>
      <c r="C36" s="136">
        <v>180000</v>
      </c>
      <c r="D36" s="185">
        <v>45000</v>
      </c>
      <c r="E36" s="185">
        <v>135000</v>
      </c>
      <c r="F36" s="185">
        <f t="shared" si="14"/>
        <v>180000</v>
      </c>
      <c r="G36" s="212">
        <v>90750</v>
      </c>
      <c r="H36" s="212">
        <v>66750</v>
      </c>
      <c r="I36" s="185">
        <f t="shared" si="0"/>
        <v>157500</v>
      </c>
      <c r="J36" s="185">
        <f t="shared" si="1"/>
        <v>-45750</v>
      </c>
      <c r="K36" s="185">
        <f t="shared" si="2"/>
        <v>68250</v>
      </c>
      <c r="L36" s="185">
        <f t="shared" si="3"/>
        <v>22500</v>
      </c>
      <c r="M36" s="185">
        <f t="shared" si="4"/>
        <v>-101.66666666666666</v>
      </c>
      <c r="N36" s="186">
        <f t="shared" si="5"/>
        <v>50.55555555555556</v>
      </c>
      <c r="O36" s="186">
        <f t="shared" si="6"/>
        <v>12.5</v>
      </c>
      <c r="P36" s="135"/>
      <c r="Q36" s="135"/>
      <c r="R36" s="128"/>
      <c r="S36" s="122">
        <f t="shared" si="7"/>
        <v>0</v>
      </c>
      <c r="T36" s="185">
        <f t="shared" si="8"/>
        <v>90750</v>
      </c>
      <c r="U36" s="187">
        <f t="shared" si="9"/>
        <v>66750</v>
      </c>
      <c r="V36" s="187">
        <f t="shared" si="10"/>
        <v>157500</v>
      </c>
      <c r="W36" s="122">
        <f t="shared" si="11"/>
        <v>100</v>
      </c>
      <c r="X36" s="122">
        <f t="shared" si="12"/>
        <v>100</v>
      </c>
      <c r="Y36" s="122">
        <f t="shared" si="13"/>
        <v>100</v>
      </c>
    </row>
    <row r="37" spans="1:25" ht="40.5">
      <c r="A37" s="134">
        <v>3.12</v>
      </c>
      <c r="B37" s="130" t="s">
        <v>168</v>
      </c>
      <c r="C37" s="128">
        <v>67200</v>
      </c>
      <c r="D37" s="185">
        <v>12600</v>
      </c>
      <c r="E37" s="185">
        <v>54600</v>
      </c>
      <c r="F37" s="185">
        <f t="shared" si="14"/>
        <v>67200</v>
      </c>
      <c r="G37" s="214">
        <v>33600</v>
      </c>
      <c r="H37" s="214">
        <v>16800</v>
      </c>
      <c r="I37" s="185">
        <f t="shared" si="0"/>
        <v>50400</v>
      </c>
      <c r="J37" s="185">
        <f t="shared" si="1"/>
        <v>-21000</v>
      </c>
      <c r="K37" s="185">
        <f t="shared" si="2"/>
        <v>37800</v>
      </c>
      <c r="L37" s="185">
        <f t="shared" si="3"/>
        <v>16800</v>
      </c>
      <c r="M37" s="185">
        <f t="shared" si="4"/>
        <v>-166.66666666666669</v>
      </c>
      <c r="N37" s="186">
        <f t="shared" si="5"/>
        <v>69.23076923076923</v>
      </c>
      <c r="O37" s="186">
        <f t="shared" si="6"/>
        <v>25</v>
      </c>
      <c r="P37" s="126"/>
      <c r="Q37" s="126"/>
      <c r="R37" s="126"/>
      <c r="S37" s="122">
        <f t="shared" si="7"/>
        <v>0</v>
      </c>
      <c r="T37" s="185">
        <f t="shared" si="8"/>
        <v>33600</v>
      </c>
      <c r="U37" s="187">
        <f t="shared" si="9"/>
        <v>16800</v>
      </c>
      <c r="V37" s="187">
        <f t="shared" si="10"/>
        <v>50400</v>
      </c>
      <c r="W37" s="122">
        <f t="shared" si="11"/>
        <v>100</v>
      </c>
      <c r="X37" s="122">
        <f t="shared" si="12"/>
        <v>100</v>
      </c>
      <c r="Y37" s="122">
        <f t="shared" si="13"/>
        <v>100</v>
      </c>
    </row>
    <row r="38" spans="1:25" ht="30" customHeight="1">
      <c r="A38" s="134">
        <v>3.13</v>
      </c>
      <c r="B38" s="129" t="s">
        <v>150</v>
      </c>
      <c r="C38" s="128"/>
      <c r="D38" s="185">
        <v>0</v>
      </c>
      <c r="E38" s="185">
        <v>0</v>
      </c>
      <c r="F38" s="185">
        <f t="shared" si="14"/>
        <v>0</v>
      </c>
      <c r="G38" s="214"/>
      <c r="H38" s="214"/>
      <c r="I38" s="185">
        <f t="shared" si="0"/>
        <v>0</v>
      </c>
      <c r="J38" s="185">
        <f t="shared" si="1"/>
        <v>0</v>
      </c>
      <c r="K38" s="185">
        <f t="shared" si="2"/>
        <v>0</v>
      </c>
      <c r="L38" s="185">
        <f t="shared" si="3"/>
        <v>0</v>
      </c>
      <c r="M38" s="185" t="e">
        <f t="shared" si="4"/>
        <v>#DIV/0!</v>
      </c>
      <c r="N38" s="186" t="e">
        <f t="shared" si="5"/>
        <v>#DIV/0!</v>
      </c>
      <c r="O38" s="186" t="e">
        <f t="shared" si="6"/>
        <v>#DIV/0!</v>
      </c>
      <c r="P38" s="126"/>
      <c r="Q38" s="126"/>
      <c r="R38" s="126"/>
      <c r="S38" s="122">
        <f t="shared" si="7"/>
        <v>0</v>
      </c>
      <c r="T38" s="185">
        <f t="shared" si="8"/>
        <v>0</v>
      </c>
      <c r="U38" s="187">
        <f t="shared" si="9"/>
        <v>0</v>
      </c>
      <c r="V38" s="187">
        <f t="shared" si="10"/>
        <v>0</v>
      </c>
      <c r="W38" s="122" t="e">
        <f t="shared" si="11"/>
        <v>#DIV/0!</v>
      </c>
      <c r="X38" s="122" t="e">
        <f t="shared" si="12"/>
        <v>#DIV/0!</v>
      </c>
      <c r="Y38" s="122" t="e">
        <f t="shared" si="13"/>
        <v>#DIV/0!</v>
      </c>
    </row>
    <row r="39" spans="1:25" ht="42" customHeight="1">
      <c r="A39" s="134">
        <v>3.14</v>
      </c>
      <c r="B39" s="129" t="s">
        <v>151</v>
      </c>
      <c r="C39" s="126"/>
      <c r="D39" s="185">
        <v>0</v>
      </c>
      <c r="E39" s="185">
        <v>0</v>
      </c>
      <c r="F39" s="185">
        <f t="shared" si="14"/>
        <v>0</v>
      </c>
      <c r="G39" s="215"/>
      <c r="H39" s="215"/>
      <c r="I39" s="185">
        <f t="shared" si="0"/>
        <v>0</v>
      </c>
      <c r="J39" s="185">
        <f t="shared" si="1"/>
        <v>0</v>
      </c>
      <c r="K39" s="185">
        <f t="shared" si="2"/>
        <v>0</v>
      </c>
      <c r="L39" s="185">
        <f t="shared" si="3"/>
        <v>0</v>
      </c>
      <c r="M39" s="185" t="e">
        <f t="shared" si="4"/>
        <v>#DIV/0!</v>
      </c>
      <c r="N39" s="186" t="e">
        <f t="shared" si="5"/>
        <v>#DIV/0!</v>
      </c>
      <c r="O39" s="186" t="e">
        <f t="shared" si="6"/>
        <v>#DIV/0!</v>
      </c>
      <c r="P39" s="126"/>
      <c r="Q39" s="126"/>
      <c r="R39" s="126"/>
      <c r="S39" s="122">
        <f t="shared" si="7"/>
        <v>0</v>
      </c>
      <c r="T39" s="185">
        <f t="shared" si="8"/>
        <v>0</v>
      </c>
      <c r="U39" s="187">
        <f t="shared" si="9"/>
        <v>0</v>
      </c>
      <c r="V39" s="187">
        <f t="shared" si="10"/>
        <v>0</v>
      </c>
      <c r="W39" s="122" t="e">
        <f t="shared" si="11"/>
        <v>#DIV/0!</v>
      </c>
      <c r="X39" s="122" t="e">
        <f t="shared" si="12"/>
        <v>#DIV/0!</v>
      </c>
      <c r="Y39" s="122" t="e">
        <f t="shared" si="13"/>
        <v>#DIV/0!</v>
      </c>
    </row>
    <row r="40" spans="1:25" s="164" customFormat="1" ht="44.25" customHeight="1">
      <c r="A40" s="158">
        <v>4</v>
      </c>
      <c r="B40" s="133" t="s">
        <v>169</v>
      </c>
      <c r="C40" s="161">
        <f>SUM(C41:C46)</f>
        <v>3418500</v>
      </c>
      <c r="D40" s="161">
        <f>SUM(D41:D46)</f>
        <v>556518</v>
      </c>
      <c r="E40" s="161">
        <f>SUM(E41:E46)</f>
        <v>2861982</v>
      </c>
      <c r="F40" s="145">
        <f>SUM(F41:F44)</f>
        <v>3418500</v>
      </c>
      <c r="G40" s="210">
        <f>SUM(G41:G44)</f>
        <v>1056258</v>
      </c>
      <c r="H40" s="210">
        <f>SUM(H41:H44)</f>
        <v>467400.5</v>
      </c>
      <c r="I40" s="145">
        <f t="shared" si="0"/>
        <v>1523658.5</v>
      </c>
      <c r="J40" s="145">
        <f t="shared" si="1"/>
        <v>-499740</v>
      </c>
      <c r="K40" s="145">
        <f t="shared" si="2"/>
        <v>2394581.5</v>
      </c>
      <c r="L40" s="145">
        <f t="shared" si="3"/>
        <v>1894841.5</v>
      </c>
      <c r="M40" s="145">
        <f t="shared" si="4"/>
        <v>-89.79763457785732</v>
      </c>
      <c r="N40" s="160">
        <f t="shared" si="5"/>
        <v>83.66864291948727</v>
      </c>
      <c r="O40" s="160">
        <f t="shared" si="6"/>
        <v>55.429033201696654</v>
      </c>
      <c r="P40" s="161"/>
      <c r="Q40" s="161"/>
      <c r="R40" s="161"/>
      <c r="S40" s="162">
        <f t="shared" si="7"/>
        <v>0</v>
      </c>
      <c r="T40" s="145">
        <f t="shared" si="8"/>
        <v>1056258</v>
      </c>
      <c r="U40" s="163">
        <f t="shared" si="9"/>
        <v>467400.5</v>
      </c>
      <c r="V40" s="163">
        <f t="shared" si="10"/>
        <v>1523658.5</v>
      </c>
      <c r="W40" s="162">
        <f t="shared" si="11"/>
        <v>100</v>
      </c>
      <c r="X40" s="162">
        <f t="shared" si="12"/>
        <v>100</v>
      </c>
      <c r="Y40" s="162">
        <f t="shared" si="13"/>
        <v>100</v>
      </c>
    </row>
    <row r="41" spans="1:25" ht="30" customHeight="1">
      <c r="A41" s="122">
        <v>4.1</v>
      </c>
      <c r="B41" s="129" t="s">
        <v>352</v>
      </c>
      <c r="C41" s="126">
        <v>630000</v>
      </c>
      <c r="D41" s="185">
        <v>533858</v>
      </c>
      <c r="E41" s="185">
        <v>96142</v>
      </c>
      <c r="F41" s="185">
        <f t="shared" si="14"/>
        <v>630000</v>
      </c>
      <c r="G41" s="215">
        <v>533858</v>
      </c>
      <c r="H41" s="215">
        <v>0</v>
      </c>
      <c r="I41" s="125">
        <f t="shared" si="0"/>
        <v>533858</v>
      </c>
      <c r="J41" s="125">
        <f t="shared" si="1"/>
        <v>0</v>
      </c>
      <c r="K41" s="125">
        <f t="shared" si="2"/>
        <v>96142</v>
      </c>
      <c r="L41" s="125">
        <f t="shared" si="3"/>
        <v>96142</v>
      </c>
      <c r="M41" s="125">
        <f t="shared" si="4"/>
        <v>0</v>
      </c>
      <c r="N41" s="127">
        <f t="shared" si="5"/>
        <v>100</v>
      </c>
      <c r="O41" s="127">
        <f t="shared" si="6"/>
        <v>15.260634920634923</v>
      </c>
      <c r="P41" s="132"/>
      <c r="Q41" s="132"/>
      <c r="R41" s="132"/>
      <c r="S41" s="123">
        <f t="shared" si="7"/>
        <v>0</v>
      </c>
      <c r="T41" s="125">
        <f t="shared" si="8"/>
        <v>533858</v>
      </c>
      <c r="U41" s="124">
        <f t="shared" si="9"/>
        <v>0</v>
      </c>
      <c r="V41" s="124">
        <f t="shared" si="10"/>
        <v>533858</v>
      </c>
      <c r="W41" s="123">
        <f t="shared" si="11"/>
        <v>100</v>
      </c>
      <c r="X41" s="123" t="e">
        <f t="shared" si="12"/>
        <v>#DIV/0!</v>
      </c>
      <c r="Y41" s="123">
        <f t="shared" si="13"/>
        <v>100</v>
      </c>
    </row>
    <row r="42" spans="1:25" ht="39.75" customHeight="1">
      <c r="A42" s="122">
        <v>4.2</v>
      </c>
      <c r="B42" s="129" t="s">
        <v>171</v>
      </c>
      <c r="C42" s="126">
        <v>788500</v>
      </c>
      <c r="D42" s="185">
        <v>11660</v>
      </c>
      <c r="E42" s="185">
        <v>776840</v>
      </c>
      <c r="F42" s="185">
        <f t="shared" si="14"/>
        <v>788500</v>
      </c>
      <c r="G42" s="215">
        <v>420250</v>
      </c>
      <c r="H42" s="215">
        <v>282650.5</v>
      </c>
      <c r="I42" s="125">
        <f t="shared" si="0"/>
        <v>702900.5</v>
      </c>
      <c r="J42" s="125">
        <f t="shared" si="1"/>
        <v>-408590</v>
      </c>
      <c r="K42" s="125">
        <f t="shared" si="2"/>
        <v>494189.5</v>
      </c>
      <c r="L42" s="125">
        <f t="shared" si="3"/>
        <v>85599.5</v>
      </c>
      <c r="M42" s="125">
        <f t="shared" si="4"/>
        <v>-3504.2024013722125</v>
      </c>
      <c r="N42" s="127">
        <f t="shared" si="5"/>
        <v>63.61535193862314</v>
      </c>
      <c r="O42" s="127">
        <f t="shared" si="6"/>
        <v>10.855992390615093</v>
      </c>
      <c r="P42" s="132"/>
      <c r="Q42" s="132"/>
      <c r="R42" s="132"/>
      <c r="S42" s="123">
        <f t="shared" si="7"/>
        <v>0</v>
      </c>
      <c r="T42" s="125">
        <f t="shared" si="8"/>
        <v>420250</v>
      </c>
      <c r="U42" s="124">
        <f t="shared" si="9"/>
        <v>282650.5</v>
      </c>
      <c r="V42" s="124">
        <f t="shared" si="10"/>
        <v>702900.5</v>
      </c>
      <c r="W42" s="123">
        <f t="shared" si="11"/>
        <v>100</v>
      </c>
      <c r="X42" s="123">
        <f t="shared" si="12"/>
        <v>100</v>
      </c>
      <c r="Y42" s="123">
        <f t="shared" si="13"/>
        <v>100</v>
      </c>
    </row>
    <row r="43" spans="1:25" ht="30" customHeight="1">
      <c r="A43" s="122">
        <v>4.3</v>
      </c>
      <c r="B43" s="130" t="s">
        <v>173</v>
      </c>
      <c r="C43" s="183">
        <v>1500000</v>
      </c>
      <c r="D43" s="185">
        <v>0</v>
      </c>
      <c r="E43" s="185">
        <v>1500000</v>
      </c>
      <c r="F43" s="185">
        <f t="shared" si="14"/>
        <v>1500000</v>
      </c>
      <c r="G43" s="216">
        <v>70150</v>
      </c>
      <c r="H43" s="217">
        <v>160350</v>
      </c>
      <c r="I43" s="125">
        <f t="shared" si="0"/>
        <v>230500</v>
      </c>
      <c r="J43" s="125">
        <f t="shared" si="1"/>
        <v>-70150</v>
      </c>
      <c r="K43" s="125">
        <f t="shared" si="2"/>
        <v>1339650</v>
      </c>
      <c r="L43" s="125">
        <f t="shared" si="3"/>
        <v>1269500</v>
      </c>
      <c r="M43" s="125" t="e">
        <f t="shared" si="4"/>
        <v>#DIV/0!</v>
      </c>
      <c r="N43" s="127">
        <f t="shared" si="5"/>
        <v>89.31</v>
      </c>
      <c r="O43" s="127">
        <f t="shared" si="6"/>
        <v>84.63333333333334</v>
      </c>
      <c r="P43" s="132"/>
      <c r="Q43" s="132"/>
      <c r="R43" s="132"/>
      <c r="S43" s="123">
        <f t="shared" si="7"/>
        <v>0</v>
      </c>
      <c r="T43" s="125">
        <f t="shared" si="8"/>
        <v>70150</v>
      </c>
      <c r="U43" s="124">
        <f t="shared" si="9"/>
        <v>160350</v>
      </c>
      <c r="V43" s="124">
        <f t="shared" si="10"/>
        <v>230500</v>
      </c>
      <c r="W43" s="123">
        <f t="shared" si="11"/>
        <v>100</v>
      </c>
      <c r="X43" s="123">
        <f t="shared" si="12"/>
        <v>100</v>
      </c>
      <c r="Y43" s="123">
        <f t="shared" si="13"/>
        <v>100</v>
      </c>
    </row>
    <row r="44" spans="1:25" ht="43.5" customHeight="1">
      <c r="A44" s="122">
        <v>4.4</v>
      </c>
      <c r="B44" s="129" t="s">
        <v>351</v>
      </c>
      <c r="C44" s="126">
        <v>500000</v>
      </c>
      <c r="D44" s="185">
        <v>11000</v>
      </c>
      <c r="E44" s="185">
        <v>489000</v>
      </c>
      <c r="F44" s="185">
        <f t="shared" si="14"/>
        <v>500000</v>
      </c>
      <c r="G44" s="215">
        <v>32000</v>
      </c>
      <c r="H44" s="215">
        <v>24400</v>
      </c>
      <c r="I44" s="125">
        <f t="shared" si="0"/>
        <v>56400</v>
      </c>
      <c r="J44" s="125">
        <f t="shared" si="1"/>
        <v>-21000</v>
      </c>
      <c r="K44" s="125">
        <f t="shared" si="2"/>
        <v>464600</v>
      </c>
      <c r="L44" s="125">
        <f t="shared" si="3"/>
        <v>443600</v>
      </c>
      <c r="M44" s="125">
        <f t="shared" si="4"/>
        <v>-190.9090909090909</v>
      </c>
      <c r="N44" s="127">
        <f t="shared" si="5"/>
        <v>95.01022494887525</v>
      </c>
      <c r="O44" s="127">
        <f t="shared" si="6"/>
        <v>88.72</v>
      </c>
      <c r="P44" s="132"/>
      <c r="Q44" s="132"/>
      <c r="R44" s="132"/>
      <c r="S44" s="123">
        <f t="shared" si="7"/>
        <v>0</v>
      </c>
      <c r="T44" s="125">
        <f t="shared" si="8"/>
        <v>32000</v>
      </c>
      <c r="U44" s="124">
        <f t="shared" si="9"/>
        <v>24400</v>
      </c>
      <c r="V44" s="124">
        <f t="shared" si="10"/>
        <v>56400</v>
      </c>
      <c r="W44" s="123">
        <f t="shared" si="11"/>
        <v>100</v>
      </c>
      <c r="X44" s="123">
        <f t="shared" si="12"/>
        <v>100</v>
      </c>
      <c r="Y44" s="123">
        <f t="shared" si="13"/>
        <v>100</v>
      </c>
    </row>
    <row r="45" spans="1:25" ht="23.25">
      <c r="A45" s="122">
        <v>4.5</v>
      </c>
      <c r="B45" s="129" t="s">
        <v>150</v>
      </c>
      <c r="C45" s="128"/>
      <c r="D45" s="185">
        <v>0</v>
      </c>
      <c r="E45" s="185">
        <v>0</v>
      </c>
      <c r="F45" s="185">
        <f t="shared" si="14"/>
        <v>0</v>
      </c>
      <c r="G45" s="214"/>
      <c r="H45" s="214"/>
      <c r="I45" s="125">
        <f aca="true" t="shared" si="15" ref="I45:I67">SUM(G45:H45)</f>
        <v>0</v>
      </c>
      <c r="J45" s="125">
        <f aca="true" t="shared" si="16" ref="J45:J67">D45-G45</f>
        <v>0</v>
      </c>
      <c r="K45" s="125">
        <f aca="true" t="shared" si="17" ref="K45:K67">E45-H45</f>
        <v>0</v>
      </c>
      <c r="L45" s="125">
        <f aca="true" t="shared" si="18" ref="L45:L67">F45-I45</f>
        <v>0</v>
      </c>
      <c r="M45" s="125" t="e">
        <f aca="true" t="shared" si="19" ref="M45:M67">(J45/D45)*100</f>
        <v>#DIV/0!</v>
      </c>
      <c r="N45" s="127" t="e">
        <f aca="true" t="shared" si="20" ref="N45:N67">(K45/E45)*100</f>
        <v>#DIV/0!</v>
      </c>
      <c r="O45" s="127" t="e">
        <f aca="true" t="shared" si="21" ref="O45:O67">(L45/F45)*100</f>
        <v>#DIV/0!</v>
      </c>
      <c r="P45" s="126"/>
      <c r="Q45" s="126"/>
      <c r="R45" s="126"/>
      <c r="S45" s="123">
        <f aca="true" t="shared" si="22" ref="S45:S67">Q45+R45</f>
        <v>0</v>
      </c>
      <c r="T45" s="125">
        <f aca="true" t="shared" si="23" ref="T45:T67">Q45+G45</f>
        <v>0</v>
      </c>
      <c r="U45" s="124">
        <f aca="true" t="shared" si="24" ref="U45:U67">H45+R45</f>
        <v>0</v>
      </c>
      <c r="V45" s="124">
        <f aca="true" t="shared" si="25" ref="V45:V67">SUM(T45:U45)</f>
        <v>0</v>
      </c>
      <c r="W45" s="123" t="e">
        <f aca="true" t="shared" si="26" ref="W45:W67">(G45/T45)*100</f>
        <v>#DIV/0!</v>
      </c>
      <c r="X45" s="123" t="e">
        <f aca="true" t="shared" si="27" ref="X45:X67">(H45/U45)*100</f>
        <v>#DIV/0!</v>
      </c>
      <c r="Y45" s="123" t="e">
        <f aca="true" t="shared" si="28" ref="Y45:Y67">(I45/V45)*100</f>
        <v>#DIV/0!</v>
      </c>
    </row>
    <row r="46" spans="1:25" ht="23.25">
      <c r="A46" s="122">
        <v>4.6</v>
      </c>
      <c r="B46" s="129" t="s">
        <v>151</v>
      </c>
      <c r="C46" s="128"/>
      <c r="D46" s="185">
        <v>0</v>
      </c>
      <c r="E46" s="185">
        <v>0</v>
      </c>
      <c r="F46" s="185">
        <f t="shared" si="14"/>
        <v>0</v>
      </c>
      <c r="G46" s="214"/>
      <c r="H46" s="214"/>
      <c r="I46" s="125">
        <f t="shared" si="15"/>
        <v>0</v>
      </c>
      <c r="J46" s="125">
        <f t="shared" si="16"/>
        <v>0</v>
      </c>
      <c r="K46" s="125">
        <f t="shared" si="17"/>
        <v>0</v>
      </c>
      <c r="L46" s="125">
        <f t="shared" si="18"/>
        <v>0</v>
      </c>
      <c r="M46" s="125" t="e">
        <f t="shared" si="19"/>
        <v>#DIV/0!</v>
      </c>
      <c r="N46" s="127" t="e">
        <f t="shared" si="20"/>
        <v>#DIV/0!</v>
      </c>
      <c r="O46" s="127" t="e">
        <f t="shared" si="21"/>
        <v>#DIV/0!</v>
      </c>
      <c r="P46" s="126"/>
      <c r="Q46" s="126"/>
      <c r="R46" s="126"/>
      <c r="S46" s="123">
        <f t="shared" si="22"/>
        <v>0</v>
      </c>
      <c r="T46" s="125">
        <f t="shared" si="23"/>
        <v>0</v>
      </c>
      <c r="U46" s="124">
        <f t="shared" si="24"/>
        <v>0</v>
      </c>
      <c r="V46" s="124">
        <f t="shared" si="25"/>
        <v>0</v>
      </c>
      <c r="W46" s="123" t="e">
        <f t="shared" si="26"/>
        <v>#DIV/0!</v>
      </c>
      <c r="X46" s="123" t="e">
        <f t="shared" si="27"/>
        <v>#DIV/0!</v>
      </c>
      <c r="Y46" s="123" t="e">
        <f t="shared" si="28"/>
        <v>#DIV/0!</v>
      </c>
    </row>
    <row r="47" spans="1:25" s="164" customFormat="1" ht="25.5">
      <c r="A47" s="165">
        <v>5</v>
      </c>
      <c r="B47" s="131" t="s">
        <v>174</v>
      </c>
      <c r="C47" s="166">
        <f aca="true" t="shared" si="29" ref="C47:H47">SUM(C48:C52)</f>
        <v>11000</v>
      </c>
      <c r="D47" s="166">
        <f t="shared" si="29"/>
        <v>0</v>
      </c>
      <c r="E47" s="166">
        <f t="shared" si="29"/>
        <v>11000</v>
      </c>
      <c r="F47" s="145">
        <f t="shared" si="29"/>
        <v>11000</v>
      </c>
      <c r="G47" s="210">
        <f t="shared" si="29"/>
        <v>0</v>
      </c>
      <c r="H47" s="210">
        <f t="shared" si="29"/>
        <v>0</v>
      </c>
      <c r="I47" s="145">
        <f t="shared" si="15"/>
        <v>0</v>
      </c>
      <c r="J47" s="145">
        <f t="shared" si="16"/>
        <v>0</v>
      </c>
      <c r="K47" s="145">
        <f t="shared" si="17"/>
        <v>11000</v>
      </c>
      <c r="L47" s="145">
        <f t="shared" si="18"/>
        <v>11000</v>
      </c>
      <c r="M47" s="145" t="e">
        <f t="shared" si="19"/>
        <v>#DIV/0!</v>
      </c>
      <c r="N47" s="160">
        <f t="shared" si="20"/>
        <v>100</v>
      </c>
      <c r="O47" s="160">
        <f t="shared" si="21"/>
        <v>100</v>
      </c>
      <c r="P47" s="159"/>
      <c r="Q47" s="159"/>
      <c r="R47" s="159"/>
      <c r="S47" s="162">
        <f t="shared" si="22"/>
        <v>0</v>
      </c>
      <c r="T47" s="145">
        <f t="shared" si="23"/>
        <v>0</v>
      </c>
      <c r="U47" s="163">
        <f t="shared" si="24"/>
        <v>0</v>
      </c>
      <c r="V47" s="163">
        <f t="shared" si="25"/>
        <v>0</v>
      </c>
      <c r="W47" s="162" t="e">
        <f t="shared" si="26"/>
        <v>#DIV/0!</v>
      </c>
      <c r="X47" s="162" t="e">
        <f t="shared" si="27"/>
        <v>#DIV/0!</v>
      </c>
      <c r="Y47" s="162" t="e">
        <f t="shared" si="28"/>
        <v>#DIV/0!</v>
      </c>
    </row>
    <row r="48" spans="1:25" ht="23.25">
      <c r="A48" s="122">
        <v>5.1</v>
      </c>
      <c r="B48" s="129" t="s">
        <v>175</v>
      </c>
      <c r="C48" s="128">
        <v>1000</v>
      </c>
      <c r="D48" s="185">
        <v>0</v>
      </c>
      <c r="E48" s="185">
        <v>1000</v>
      </c>
      <c r="F48" s="185">
        <f t="shared" si="14"/>
        <v>1000</v>
      </c>
      <c r="G48" s="214">
        <v>0</v>
      </c>
      <c r="H48" s="214">
        <v>0</v>
      </c>
      <c r="I48" s="125">
        <f t="shared" si="15"/>
        <v>0</v>
      </c>
      <c r="J48" s="125">
        <f t="shared" si="16"/>
        <v>0</v>
      </c>
      <c r="K48" s="125">
        <f t="shared" si="17"/>
        <v>1000</v>
      </c>
      <c r="L48" s="125">
        <f t="shared" si="18"/>
        <v>1000</v>
      </c>
      <c r="M48" s="125" t="e">
        <f t="shared" si="19"/>
        <v>#DIV/0!</v>
      </c>
      <c r="N48" s="127">
        <f t="shared" si="20"/>
        <v>100</v>
      </c>
      <c r="O48" s="127">
        <f t="shared" si="21"/>
        <v>100</v>
      </c>
      <c r="P48" s="126"/>
      <c r="Q48" s="126"/>
      <c r="R48" s="126"/>
      <c r="S48" s="123">
        <f t="shared" si="22"/>
        <v>0</v>
      </c>
      <c r="T48" s="125">
        <f t="shared" si="23"/>
        <v>0</v>
      </c>
      <c r="U48" s="124">
        <f t="shared" si="24"/>
        <v>0</v>
      </c>
      <c r="V48" s="124">
        <f t="shared" si="25"/>
        <v>0</v>
      </c>
      <c r="W48" s="123" t="e">
        <f t="shared" si="26"/>
        <v>#DIV/0!</v>
      </c>
      <c r="X48" s="123" t="e">
        <f t="shared" si="27"/>
        <v>#DIV/0!</v>
      </c>
      <c r="Y48" s="123" t="e">
        <f t="shared" si="28"/>
        <v>#DIV/0!</v>
      </c>
    </row>
    <row r="49" spans="1:25" ht="23.25">
      <c r="A49" s="122">
        <v>5.2</v>
      </c>
      <c r="B49" s="129" t="s">
        <v>176</v>
      </c>
      <c r="C49" s="128">
        <v>5000</v>
      </c>
      <c r="D49" s="185">
        <v>0</v>
      </c>
      <c r="E49" s="185">
        <v>5000</v>
      </c>
      <c r="F49" s="185">
        <f t="shared" si="14"/>
        <v>5000</v>
      </c>
      <c r="G49" s="214">
        <v>0</v>
      </c>
      <c r="H49" s="214">
        <v>0</v>
      </c>
      <c r="I49" s="125">
        <f t="shared" si="15"/>
        <v>0</v>
      </c>
      <c r="J49" s="125">
        <f t="shared" si="16"/>
        <v>0</v>
      </c>
      <c r="K49" s="125">
        <f t="shared" si="17"/>
        <v>5000</v>
      </c>
      <c r="L49" s="125">
        <f t="shared" si="18"/>
        <v>5000</v>
      </c>
      <c r="M49" s="125" t="e">
        <f t="shared" si="19"/>
        <v>#DIV/0!</v>
      </c>
      <c r="N49" s="127">
        <f t="shared" si="20"/>
        <v>100</v>
      </c>
      <c r="O49" s="127">
        <f t="shared" si="21"/>
        <v>100</v>
      </c>
      <c r="P49" s="126"/>
      <c r="Q49" s="126"/>
      <c r="R49" s="126"/>
      <c r="S49" s="123">
        <f t="shared" si="22"/>
        <v>0</v>
      </c>
      <c r="T49" s="125">
        <f t="shared" si="23"/>
        <v>0</v>
      </c>
      <c r="U49" s="124">
        <f t="shared" si="24"/>
        <v>0</v>
      </c>
      <c r="V49" s="124">
        <f t="shared" si="25"/>
        <v>0</v>
      </c>
      <c r="W49" s="123" t="e">
        <f t="shared" si="26"/>
        <v>#DIV/0!</v>
      </c>
      <c r="X49" s="123" t="e">
        <f t="shared" si="27"/>
        <v>#DIV/0!</v>
      </c>
      <c r="Y49" s="123" t="e">
        <f t="shared" si="28"/>
        <v>#DIV/0!</v>
      </c>
    </row>
    <row r="50" spans="1:25" ht="23.25">
      <c r="A50" s="122">
        <v>5.3</v>
      </c>
      <c r="B50" s="129" t="s">
        <v>177</v>
      </c>
      <c r="C50" s="128">
        <v>5000</v>
      </c>
      <c r="D50" s="185">
        <v>0</v>
      </c>
      <c r="E50" s="185">
        <v>5000</v>
      </c>
      <c r="F50" s="185">
        <f t="shared" si="14"/>
        <v>5000</v>
      </c>
      <c r="G50" s="214">
        <v>0</v>
      </c>
      <c r="H50" s="214">
        <v>0</v>
      </c>
      <c r="I50" s="125">
        <f t="shared" si="15"/>
        <v>0</v>
      </c>
      <c r="J50" s="125">
        <f t="shared" si="16"/>
        <v>0</v>
      </c>
      <c r="K50" s="125">
        <f t="shared" si="17"/>
        <v>5000</v>
      </c>
      <c r="L50" s="125">
        <f t="shared" si="18"/>
        <v>5000</v>
      </c>
      <c r="M50" s="125" t="e">
        <f t="shared" si="19"/>
        <v>#DIV/0!</v>
      </c>
      <c r="N50" s="127">
        <f t="shared" si="20"/>
        <v>100</v>
      </c>
      <c r="O50" s="127">
        <f t="shared" si="21"/>
        <v>100</v>
      </c>
      <c r="P50" s="126"/>
      <c r="Q50" s="126"/>
      <c r="R50" s="126"/>
      <c r="S50" s="123">
        <f t="shared" si="22"/>
        <v>0</v>
      </c>
      <c r="T50" s="125">
        <f t="shared" si="23"/>
        <v>0</v>
      </c>
      <c r="U50" s="124">
        <f t="shared" si="24"/>
        <v>0</v>
      </c>
      <c r="V50" s="124">
        <f t="shared" si="25"/>
        <v>0</v>
      </c>
      <c r="W50" s="123" t="e">
        <f t="shared" si="26"/>
        <v>#DIV/0!</v>
      </c>
      <c r="X50" s="123" t="e">
        <f t="shared" si="27"/>
        <v>#DIV/0!</v>
      </c>
      <c r="Y50" s="123" t="e">
        <f t="shared" si="28"/>
        <v>#DIV/0!</v>
      </c>
    </row>
    <row r="51" spans="1:25" ht="23.25">
      <c r="A51" s="122">
        <v>5.4</v>
      </c>
      <c r="B51" s="129" t="s">
        <v>150</v>
      </c>
      <c r="C51" s="128"/>
      <c r="D51" s="185">
        <v>0</v>
      </c>
      <c r="E51" s="185">
        <v>0</v>
      </c>
      <c r="F51" s="185">
        <f t="shared" si="14"/>
        <v>0</v>
      </c>
      <c r="G51" s="214"/>
      <c r="H51" s="214"/>
      <c r="I51" s="125">
        <f t="shared" si="15"/>
        <v>0</v>
      </c>
      <c r="J51" s="125">
        <f t="shared" si="16"/>
        <v>0</v>
      </c>
      <c r="K51" s="125">
        <f t="shared" si="17"/>
        <v>0</v>
      </c>
      <c r="L51" s="125">
        <f t="shared" si="18"/>
        <v>0</v>
      </c>
      <c r="M51" s="125" t="e">
        <f t="shared" si="19"/>
        <v>#DIV/0!</v>
      </c>
      <c r="N51" s="127" t="e">
        <f t="shared" si="20"/>
        <v>#DIV/0!</v>
      </c>
      <c r="O51" s="127" t="e">
        <f t="shared" si="21"/>
        <v>#DIV/0!</v>
      </c>
      <c r="P51" s="126"/>
      <c r="Q51" s="126"/>
      <c r="R51" s="126"/>
      <c r="S51" s="123">
        <f t="shared" si="22"/>
        <v>0</v>
      </c>
      <c r="T51" s="125">
        <f t="shared" si="23"/>
        <v>0</v>
      </c>
      <c r="U51" s="124">
        <f t="shared" si="24"/>
        <v>0</v>
      </c>
      <c r="V51" s="124">
        <f t="shared" si="25"/>
        <v>0</v>
      </c>
      <c r="W51" s="123" t="e">
        <f t="shared" si="26"/>
        <v>#DIV/0!</v>
      </c>
      <c r="X51" s="123" t="e">
        <f t="shared" si="27"/>
        <v>#DIV/0!</v>
      </c>
      <c r="Y51" s="123" t="e">
        <f t="shared" si="28"/>
        <v>#DIV/0!</v>
      </c>
    </row>
    <row r="52" spans="1:25" ht="23.25">
      <c r="A52" s="122">
        <v>5.5</v>
      </c>
      <c r="B52" s="129" t="s">
        <v>151</v>
      </c>
      <c r="C52" s="128"/>
      <c r="D52" s="185">
        <v>0</v>
      </c>
      <c r="E52" s="185">
        <v>0</v>
      </c>
      <c r="F52" s="185">
        <f t="shared" si="14"/>
        <v>0</v>
      </c>
      <c r="G52" s="214"/>
      <c r="H52" s="214"/>
      <c r="I52" s="125">
        <f t="shared" si="15"/>
        <v>0</v>
      </c>
      <c r="J52" s="125">
        <f t="shared" si="16"/>
        <v>0</v>
      </c>
      <c r="K52" s="125">
        <f t="shared" si="17"/>
        <v>0</v>
      </c>
      <c r="L52" s="125">
        <f t="shared" si="18"/>
        <v>0</v>
      </c>
      <c r="M52" s="125" t="e">
        <f t="shared" si="19"/>
        <v>#DIV/0!</v>
      </c>
      <c r="N52" s="127" t="e">
        <f t="shared" si="20"/>
        <v>#DIV/0!</v>
      </c>
      <c r="O52" s="127" t="e">
        <f t="shared" si="21"/>
        <v>#DIV/0!</v>
      </c>
      <c r="P52" s="126"/>
      <c r="Q52" s="126"/>
      <c r="R52" s="126"/>
      <c r="S52" s="123">
        <f t="shared" si="22"/>
        <v>0</v>
      </c>
      <c r="T52" s="125">
        <f t="shared" si="23"/>
        <v>0</v>
      </c>
      <c r="U52" s="124">
        <f t="shared" si="24"/>
        <v>0</v>
      </c>
      <c r="V52" s="124">
        <f t="shared" si="25"/>
        <v>0</v>
      </c>
      <c r="W52" s="123" t="e">
        <f t="shared" si="26"/>
        <v>#DIV/0!</v>
      </c>
      <c r="X52" s="123" t="e">
        <f t="shared" si="27"/>
        <v>#DIV/0!</v>
      </c>
      <c r="Y52" s="123" t="e">
        <f t="shared" si="28"/>
        <v>#DIV/0!</v>
      </c>
    </row>
    <row r="53" spans="1:25" s="164" customFormat="1" ht="25.5">
      <c r="A53" s="165">
        <v>6</v>
      </c>
      <c r="B53" s="131" t="s">
        <v>178</v>
      </c>
      <c r="C53" s="166">
        <f>SUM(C54:C60)</f>
        <v>28000</v>
      </c>
      <c r="D53" s="166">
        <f>SUM(D54:D60)</f>
        <v>9922</v>
      </c>
      <c r="E53" s="166">
        <f>SUM(E54:E60)</f>
        <v>18078</v>
      </c>
      <c r="F53" s="145">
        <f>SUM(F54:F59)</f>
        <v>28000</v>
      </c>
      <c r="G53" s="210">
        <v>9922</v>
      </c>
      <c r="H53" s="210">
        <v>0</v>
      </c>
      <c r="I53" s="145">
        <f t="shared" si="15"/>
        <v>9922</v>
      </c>
      <c r="J53" s="145">
        <f t="shared" si="16"/>
        <v>0</v>
      </c>
      <c r="K53" s="145">
        <f t="shared" si="17"/>
        <v>18078</v>
      </c>
      <c r="L53" s="145">
        <f t="shared" si="18"/>
        <v>18078</v>
      </c>
      <c r="M53" s="145">
        <f t="shared" si="19"/>
        <v>0</v>
      </c>
      <c r="N53" s="160">
        <f t="shared" si="20"/>
        <v>100</v>
      </c>
      <c r="O53" s="160">
        <f t="shared" si="21"/>
        <v>64.56428571428572</v>
      </c>
      <c r="P53" s="159"/>
      <c r="Q53" s="159"/>
      <c r="R53" s="159"/>
      <c r="S53" s="162">
        <f t="shared" si="22"/>
        <v>0</v>
      </c>
      <c r="T53" s="145">
        <f t="shared" si="23"/>
        <v>9922</v>
      </c>
      <c r="U53" s="163">
        <f t="shared" si="24"/>
        <v>0</v>
      </c>
      <c r="V53" s="163">
        <f t="shared" si="25"/>
        <v>9922</v>
      </c>
      <c r="W53" s="162">
        <f t="shared" si="26"/>
        <v>100</v>
      </c>
      <c r="X53" s="162" t="e">
        <f t="shared" si="27"/>
        <v>#DIV/0!</v>
      </c>
      <c r="Y53" s="162">
        <f t="shared" si="28"/>
        <v>100</v>
      </c>
    </row>
    <row r="54" spans="1:25" ht="23.25">
      <c r="A54" s="122">
        <v>6.1</v>
      </c>
      <c r="B54" s="129" t="s">
        <v>179</v>
      </c>
      <c r="C54" s="128">
        <v>11000</v>
      </c>
      <c r="D54" s="185">
        <v>5330</v>
      </c>
      <c r="E54" s="185">
        <v>5670</v>
      </c>
      <c r="F54" s="185">
        <f t="shared" si="14"/>
        <v>11000</v>
      </c>
      <c r="G54" s="214">
        <v>5330</v>
      </c>
      <c r="H54" s="214">
        <v>0</v>
      </c>
      <c r="I54" s="125">
        <f t="shared" si="15"/>
        <v>5330</v>
      </c>
      <c r="J54" s="125">
        <f aca="true" t="shared" si="30" ref="J54:J59">D54-G54</f>
        <v>0</v>
      </c>
      <c r="K54" s="125">
        <f t="shared" si="17"/>
        <v>5670</v>
      </c>
      <c r="L54" s="125">
        <f t="shared" si="18"/>
        <v>5670</v>
      </c>
      <c r="M54" s="125">
        <f aca="true" t="shared" si="31" ref="M54:M59">(J54/D54)*100</f>
        <v>0</v>
      </c>
      <c r="N54" s="127">
        <f t="shared" si="20"/>
        <v>100</v>
      </c>
      <c r="O54" s="127">
        <f t="shared" si="21"/>
        <v>51.54545454545455</v>
      </c>
      <c r="P54" s="126"/>
      <c r="Q54" s="126"/>
      <c r="R54" s="126"/>
      <c r="S54" s="123">
        <f t="shared" si="22"/>
        <v>0</v>
      </c>
      <c r="T54" s="125">
        <f t="shared" si="23"/>
        <v>5330</v>
      </c>
      <c r="U54" s="124">
        <f t="shared" si="24"/>
        <v>0</v>
      </c>
      <c r="V54" s="124">
        <f t="shared" si="25"/>
        <v>5330</v>
      </c>
      <c r="W54" s="123">
        <f t="shared" si="26"/>
        <v>100</v>
      </c>
      <c r="X54" s="123" t="e">
        <f t="shared" si="27"/>
        <v>#DIV/0!</v>
      </c>
      <c r="Y54" s="123">
        <f t="shared" si="28"/>
        <v>100</v>
      </c>
    </row>
    <row r="55" spans="1:25" ht="23.25">
      <c r="A55" s="122">
        <v>6.2</v>
      </c>
      <c r="B55" s="129" t="s">
        <v>180</v>
      </c>
      <c r="C55" s="128">
        <v>0</v>
      </c>
      <c r="D55" s="185">
        <v>0</v>
      </c>
      <c r="E55" s="185">
        <v>0</v>
      </c>
      <c r="F55" s="185">
        <f t="shared" si="14"/>
        <v>0</v>
      </c>
      <c r="G55" s="214"/>
      <c r="H55" s="214"/>
      <c r="I55" s="125">
        <f t="shared" si="15"/>
        <v>0</v>
      </c>
      <c r="J55" s="125">
        <f t="shared" si="30"/>
        <v>0</v>
      </c>
      <c r="K55" s="125">
        <f t="shared" si="17"/>
        <v>0</v>
      </c>
      <c r="L55" s="125">
        <f t="shared" si="18"/>
        <v>0</v>
      </c>
      <c r="M55" s="125" t="e">
        <f t="shared" si="31"/>
        <v>#DIV/0!</v>
      </c>
      <c r="N55" s="127" t="e">
        <f t="shared" si="20"/>
        <v>#DIV/0!</v>
      </c>
      <c r="O55" s="127" t="e">
        <f t="shared" si="21"/>
        <v>#DIV/0!</v>
      </c>
      <c r="P55" s="126"/>
      <c r="Q55" s="126"/>
      <c r="R55" s="126"/>
      <c r="S55" s="123">
        <f t="shared" si="22"/>
        <v>0</v>
      </c>
      <c r="T55" s="125">
        <f t="shared" si="23"/>
        <v>0</v>
      </c>
      <c r="U55" s="124">
        <f t="shared" si="24"/>
        <v>0</v>
      </c>
      <c r="V55" s="124">
        <f t="shared" si="25"/>
        <v>0</v>
      </c>
      <c r="W55" s="123" t="e">
        <f t="shared" si="26"/>
        <v>#DIV/0!</v>
      </c>
      <c r="X55" s="123" t="e">
        <f t="shared" si="27"/>
        <v>#DIV/0!</v>
      </c>
      <c r="Y55" s="123" t="e">
        <f t="shared" si="28"/>
        <v>#DIV/0!</v>
      </c>
    </row>
    <row r="56" spans="1:25" ht="23.25">
      <c r="A56" s="122">
        <v>6.3</v>
      </c>
      <c r="B56" s="129" t="s">
        <v>181</v>
      </c>
      <c r="C56" s="128">
        <v>0</v>
      </c>
      <c r="D56" s="185">
        <v>0</v>
      </c>
      <c r="E56" s="185">
        <v>0</v>
      </c>
      <c r="F56" s="185">
        <f t="shared" si="14"/>
        <v>0</v>
      </c>
      <c r="G56" s="214"/>
      <c r="H56" s="214"/>
      <c r="I56" s="125">
        <f t="shared" si="15"/>
        <v>0</v>
      </c>
      <c r="J56" s="125">
        <f t="shared" si="30"/>
        <v>0</v>
      </c>
      <c r="K56" s="125">
        <f t="shared" si="17"/>
        <v>0</v>
      </c>
      <c r="L56" s="125">
        <f t="shared" si="18"/>
        <v>0</v>
      </c>
      <c r="M56" s="125" t="e">
        <f t="shared" si="31"/>
        <v>#DIV/0!</v>
      </c>
      <c r="N56" s="127" t="e">
        <f t="shared" si="20"/>
        <v>#DIV/0!</v>
      </c>
      <c r="O56" s="127" t="e">
        <f t="shared" si="21"/>
        <v>#DIV/0!</v>
      </c>
      <c r="P56" s="126"/>
      <c r="Q56" s="126"/>
      <c r="R56" s="126"/>
      <c r="S56" s="123">
        <f t="shared" si="22"/>
        <v>0</v>
      </c>
      <c r="T56" s="125">
        <f t="shared" si="23"/>
        <v>0</v>
      </c>
      <c r="U56" s="124">
        <f t="shared" si="24"/>
        <v>0</v>
      </c>
      <c r="V56" s="124">
        <f t="shared" si="25"/>
        <v>0</v>
      </c>
      <c r="W56" s="123" t="e">
        <f t="shared" si="26"/>
        <v>#DIV/0!</v>
      </c>
      <c r="X56" s="123" t="e">
        <f t="shared" si="27"/>
        <v>#DIV/0!</v>
      </c>
      <c r="Y56" s="123" t="e">
        <f t="shared" si="28"/>
        <v>#DIV/0!</v>
      </c>
    </row>
    <row r="57" spans="1:25" ht="23.25">
      <c r="A57" s="122">
        <v>6.4</v>
      </c>
      <c r="B57" s="129" t="s">
        <v>182</v>
      </c>
      <c r="C57" s="128">
        <v>15000</v>
      </c>
      <c r="D57" s="185">
        <v>4592</v>
      </c>
      <c r="E57" s="185">
        <v>10408</v>
      </c>
      <c r="F57" s="185">
        <f t="shared" si="14"/>
        <v>15000</v>
      </c>
      <c r="G57" s="214">
        <v>4592</v>
      </c>
      <c r="H57" s="214">
        <v>0</v>
      </c>
      <c r="I57" s="125">
        <f t="shared" si="15"/>
        <v>4592</v>
      </c>
      <c r="J57" s="125">
        <f t="shared" si="30"/>
        <v>0</v>
      </c>
      <c r="K57" s="125">
        <f t="shared" si="17"/>
        <v>10408</v>
      </c>
      <c r="L57" s="125">
        <f t="shared" si="18"/>
        <v>10408</v>
      </c>
      <c r="M57" s="125">
        <f t="shared" si="31"/>
        <v>0</v>
      </c>
      <c r="N57" s="127">
        <f t="shared" si="20"/>
        <v>100</v>
      </c>
      <c r="O57" s="127">
        <f t="shared" si="21"/>
        <v>69.38666666666666</v>
      </c>
      <c r="P57" s="126"/>
      <c r="Q57" s="126"/>
      <c r="R57" s="126"/>
      <c r="S57" s="123">
        <f t="shared" si="22"/>
        <v>0</v>
      </c>
      <c r="T57" s="125">
        <f t="shared" si="23"/>
        <v>4592</v>
      </c>
      <c r="U57" s="124">
        <f t="shared" si="24"/>
        <v>0</v>
      </c>
      <c r="V57" s="124">
        <f t="shared" si="25"/>
        <v>4592</v>
      </c>
      <c r="W57" s="123">
        <f t="shared" si="26"/>
        <v>100</v>
      </c>
      <c r="X57" s="123" t="e">
        <f t="shared" si="27"/>
        <v>#DIV/0!</v>
      </c>
      <c r="Y57" s="123">
        <f t="shared" si="28"/>
        <v>100</v>
      </c>
    </row>
    <row r="58" spans="1:25" ht="23.25">
      <c r="A58" s="122">
        <v>6.5</v>
      </c>
      <c r="B58" s="129" t="s">
        <v>183</v>
      </c>
      <c r="C58" s="128">
        <v>2000</v>
      </c>
      <c r="D58" s="185">
        <v>0</v>
      </c>
      <c r="E58" s="185">
        <v>2000</v>
      </c>
      <c r="F58" s="185">
        <f t="shared" si="14"/>
        <v>2000</v>
      </c>
      <c r="G58" s="214">
        <v>0</v>
      </c>
      <c r="H58" s="214">
        <v>0</v>
      </c>
      <c r="I58" s="125">
        <f t="shared" si="15"/>
        <v>0</v>
      </c>
      <c r="J58" s="125">
        <f t="shared" si="30"/>
        <v>0</v>
      </c>
      <c r="K58" s="125">
        <f t="shared" si="17"/>
        <v>2000</v>
      </c>
      <c r="L58" s="125">
        <f t="shared" si="18"/>
        <v>2000</v>
      </c>
      <c r="M58" s="125" t="e">
        <f t="shared" si="31"/>
        <v>#DIV/0!</v>
      </c>
      <c r="N58" s="127">
        <f t="shared" si="20"/>
        <v>100</v>
      </c>
      <c r="O58" s="127">
        <f t="shared" si="21"/>
        <v>100</v>
      </c>
      <c r="P58" s="126"/>
      <c r="Q58" s="126"/>
      <c r="R58" s="126"/>
      <c r="S58" s="123">
        <f t="shared" si="22"/>
        <v>0</v>
      </c>
      <c r="T58" s="125">
        <f t="shared" si="23"/>
        <v>0</v>
      </c>
      <c r="U58" s="124">
        <f t="shared" si="24"/>
        <v>0</v>
      </c>
      <c r="V58" s="124">
        <f t="shared" si="25"/>
        <v>0</v>
      </c>
      <c r="W58" s="123" t="e">
        <f t="shared" si="26"/>
        <v>#DIV/0!</v>
      </c>
      <c r="X58" s="123" t="e">
        <f t="shared" si="27"/>
        <v>#DIV/0!</v>
      </c>
      <c r="Y58" s="123" t="e">
        <f t="shared" si="28"/>
        <v>#DIV/0!</v>
      </c>
    </row>
    <row r="59" spans="1:25" ht="23.25">
      <c r="A59" s="122">
        <v>6.6</v>
      </c>
      <c r="B59" s="129" t="s">
        <v>150</v>
      </c>
      <c r="C59" s="128"/>
      <c r="D59" s="185">
        <v>0</v>
      </c>
      <c r="E59" s="185">
        <v>0</v>
      </c>
      <c r="F59" s="185">
        <f t="shared" si="14"/>
        <v>0</v>
      </c>
      <c r="G59" s="214"/>
      <c r="H59" s="214"/>
      <c r="I59" s="125">
        <f t="shared" si="15"/>
        <v>0</v>
      </c>
      <c r="J59" s="125">
        <f t="shared" si="30"/>
        <v>0</v>
      </c>
      <c r="K59" s="125">
        <f t="shared" si="17"/>
        <v>0</v>
      </c>
      <c r="L59" s="125">
        <f t="shared" si="18"/>
        <v>0</v>
      </c>
      <c r="M59" s="125" t="e">
        <f t="shared" si="31"/>
        <v>#DIV/0!</v>
      </c>
      <c r="N59" s="127" t="e">
        <f t="shared" si="20"/>
        <v>#DIV/0!</v>
      </c>
      <c r="O59" s="127" t="e">
        <f t="shared" si="21"/>
        <v>#DIV/0!</v>
      </c>
      <c r="P59" s="126"/>
      <c r="Q59" s="126"/>
      <c r="R59" s="126"/>
      <c r="S59" s="123">
        <f t="shared" si="22"/>
        <v>0</v>
      </c>
      <c r="T59" s="125">
        <f t="shared" si="23"/>
        <v>0</v>
      </c>
      <c r="U59" s="124">
        <f t="shared" si="24"/>
        <v>0</v>
      </c>
      <c r="V59" s="124">
        <f t="shared" si="25"/>
        <v>0</v>
      </c>
      <c r="W59" s="123" t="e">
        <f t="shared" si="26"/>
        <v>#DIV/0!</v>
      </c>
      <c r="X59" s="123" t="e">
        <f t="shared" si="27"/>
        <v>#DIV/0!</v>
      </c>
      <c r="Y59" s="123" t="e">
        <f t="shared" si="28"/>
        <v>#DIV/0!</v>
      </c>
    </row>
    <row r="60" spans="1:25" ht="23.25">
      <c r="A60" s="122">
        <v>6.7</v>
      </c>
      <c r="B60" s="129" t="s">
        <v>151</v>
      </c>
      <c r="C60" s="128"/>
      <c r="D60" s="185">
        <v>0</v>
      </c>
      <c r="E60" s="185">
        <v>0</v>
      </c>
      <c r="F60" s="185">
        <f t="shared" si="14"/>
        <v>0</v>
      </c>
      <c r="G60" s="214"/>
      <c r="H60" s="214"/>
      <c r="I60" s="125">
        <f t="shared" si="15"/>
        <v>0</v>
      </c>
      <c r="J60" s="125">
        <f t="shared" si="16"/>
        <v>0</v>
      </c>
      <c r="K60" s="125">
        <f t="shared" si="17"/>
        <v>0</v>
      </c>
      <c r="L60" s="125">
        <f t="shared" si="18"/>
        <v>0</v>
      </c>
      <c r="M60" s="125" t="e">
        <f t="shared" si="19"/>
        <v>#DIV/0!</v>
      </c>
      <c r="N60" s="127" t="e">
        <f t="shared" si="20"/>
        <v>#DIV/0!</v>
      </c>
      <c r="O60" s="127" t="e">
        <f t="shared" si="21"/>
        <v>#DIV/0!</v>
      </c>
      <c r="P60" s="126"/>
      <c r="Q60" s="126"/>
      <c r="R60" s="126"/>
      <c r="S60" s="123">
        <f t="shared" si="22"/>
        <v>0</v>
      </c>
      <c r="T60" s="125">
        <f t="shared" si="23"/>
        <v>0</v>
      </c>
      <c r="U60" s="124">
        <f t="shared" si="24"/>
        <v>0</v>
      </c>
      <c r="V60" s="124">
        <f t="shared" si="25"/>
        <v>0</v>
      </c>
      <c r="W60" s="123" t="e">
        <f t="shared" si="26"/>
        <v>#DIV/0!</v>
      </c>
      <c r="X60" s="123" t="e">
        <f t="shared" si="27"/>
        <v>#DIV/0!</v>
      </c>
      <c r="Y60" s="123" t="e">
        <f t="shared" si="28"/>
        <v>#DIV/0!</v>
      </c>
    </row>
    <row r="61" spans="1:25" s="164" customFormat="1" ht="51">
      <c r="A61" s="165">
        <v>7</v>
      </c>
      <c r="B61" s="131" t="s">
        <v>184</v>
      </c>
      <c r="C61" s="166">
        <f aca="true" t="shared" si="32" ref="C61:H61">SUM(C62:C67)</f>
        <v>216000</v>
      </c>
      <c r="D61" s="166">
        <f t="shared" si="32"/>
        <v>36219</v>
      </c>
      <c r="E61" s="166">
        <f t="shared" si="32"/>
        <v>179781</v>
      </c>
      <c r="F61" s="145">
        <f t="shared" si="32"/>
        <v>216000</v>
      </c>
      <c r="G61" s="210">
        <f t="shared" si="32"/>
        <v>96984</v>
      </c>
      <c r="H61" s="210">
        <f t="shared" si="32"/>
        <v>50191</v>
      </c>
      <c r="I61" s="145">
        <f t="shared" si="15"/>
        <v>147175</v>
      </c>
      <c r="J61" s="145">
        <f t="shared" si="16"/>
        <v>-60765</v>
      </c>
      <c r="K61" s="145">
        <f t="shared" si="17"/>
        <v>129590</v>
      </c>
      <c r="L61" s="145">
        <f t="shared" si="18"/>
        <v>68825</v>
      </c>
      <c r="M61" s="145">
        <f t="shared" si="19"/>
        <v>-167.77105938871864</v>
      </c>
      <c r="N61" s="160">
        <f t="shared" si="20"/>
        <v>72.08214438678169</v>
      </c>
      <c r="O61" s="160">
        <f t="shared" si="21"/>
        <v>31.863425925925924</v>
      </c>
      <c r="P61" s="159"/>
      <c r="Q61" s="159"/>
      <c r="R61" s="159"/>
      <c r="S61" s="162">
        <f t="shared" si="22"/>
        <v>0</v>
      </c>
      <c r="T61" s="145">
        <f t="shared" si="23"/>
        <v>96984</v>
      </c>
      <c r="U61" s="163">
        <f t="shared" si="24"/>
        <v>50191</v>
      </c>
      <c r="V61" s="163">
        <f t="shared" si="25"/>
        <v>147175</v>
      </c>
      <c r="W61" s="162">
        <f t="shared" si="26"/>
        <v>100</v>
      </c>
      <c r="X61" s="162">
        <f t="shared" si="27"/>
        <v>100</v>
      </c>
      <c r="Y61" s="162">
        <f t="shared" si="28"/>
        <v>100</v>
      </c>
    </row>
    <row r="62" spans="1:25" ht="23.25">
      <c r="A62" s="122">
        <v>7.1</v>
      </c>
      <c r="B62" s="130" t="s">
        <v>185</v>
      </c>
      <c r="C62" s="128">
        <v>96000</v>
      </c>
      <c r="D62" s="185">
        <v>24000</v>
      </c>
      <c r="E62" s="185">
        <v>72000</v>
      </c>
      <c r="F62" s="185">
        <f t="shared" si="14"/>
        <v>96000</v>
      </c>
      <c r="G62" s="214">
        <v>56000</v>
      </c>
      <c r="H62" s="214">
        <v>24000</v>
      </c>
      <c r="I62" s="125">
        <f t="shared" si="15"/>
        <v>80000</v>
      </c>
      <c r="J62" s="125">
        <f>D62-G62</f>
        <v>-32000</v>
      </c>
      <c r="K62" s="125">
        <f t="shared" si="17"/>
        <v>48000</v>
      </c>
      <c r="L62" s="125">
        <f t="shared" si="18"/>
        <v>16000</v>
      </c>
      <c r="M62" s="125">
        <f>(J62/D62)*100</f>
        <v>-133.33333333333331</v>
      </c>
      <c r="N62" s="127">
        <f t="shared" si="20"/>
        <v>66.66666666666666</v>
      </c>
      <c r="O62" s="127">
        <f t="shared" si="21"/>
        <v>16.666666666666664</v>
      </c>
      <c r="P62" s="126"/>
      <c r="Q62" s="126"/>
      <c r="R62" s="126"/>
      <c r="S62" s="123">
        <f t="shared" si="22"/>
        <v>0</v>
      </c>
      <c r="T62" s="125">
        <f t="shared" si="23"/>
        <v>56000</v>
      </c>
      <c r="U62" s="124">
        <f t="shared" si="24"/>
        <v>24000</v>
      </c>
      <c r="V62" s="124">
        <f t="shared" si="25"/>
        <v>80000</v>
      </c>
      <c r="W62" s="123">
        <f t="shared" si="26"/>
        <v>100</v>
      </c>
      <c r="X62" s="123">
        <f t="shared" si="27"/>
        <v>100</v>
      </c>
      <c r="Y62" s="123">
        <f t="shared" si="28"/>
        <v>100</v>
      </c>
    </row>
    <row r="63" spans="1:25" ht="23.25">
      <c r="A63" s="122">
        <v>7.2</v>
      </c>
      <c r="B63" s="129" t="s">
        <v>186</v>
      </c>
      <c r="C63" s="128">
        <v>42000</v>
      </c>
      <c r="D63" s="185">
        <v>3168</v>
      </c>
      <c r="E63" s="185">
        <v>38832</v>
      </c>
      <c r="F63" s="185">
        <f t="shared" si="14"/>
        <v>42000</v>
      </c>
      <c r="G63" s="214">
        <v>13609</v>
      </c>
      <c r="H63" s="214">
        <v>10745</v>
      </c>
      <c r="I63" s="125">
        <f t="shared" si="15"/>
        <v>24354</v>
      </c>
      <c r="J63" s="125">
        <f>D63-G63</f>
        <v>-10441</v>
      </c>
      <c r="K63" s="125">
        <f t="shared" si="17"/>
        <v>28087</v>
      </c>
      <c r="L63" s="125">
        <f t="shared" si="18"/>
        <v>17646</v>
      </c>
      <c r="M63" s="125">
        <f>(J63/D63)*100</f>
        <v>-329.5770202020202</v>
      </c>
      <c r="N63" s="127">
        <f t="shared" si="20"/>
        <v>72.32952204367533</v>
      </c>
      <c r="O63" s="127">
        <f t="shared" si="21"/>
        <v>42.01428571428571</v>
      </c>
      <c r="P63" s="126"/>
      <c r="Q63" s="126"/>
      <c r="R63" s="126"/>
      <c r="S63" s="123">
        <f t="shared" si="22"/>
        <v>0</v>
      </c>
      <c r="T63" s="125">
        <f t="shared" si="23"/>
        <v>13609</v>
      </c>
      <c r="U63" s="124">
        <f t="shared" si="24"/>
        <v>10745</v>
      </c>
      <c r="V63" s="124">
        <f t="shared" si="25"/>
        <v>24354</v>
      </c>
      <c r="W63" s="123">
        <f t="shared" si="26"/>
        <v>100</v>
      </c>
      <c r="X63" s="123">
        <f t="shared" si="27"/>
        <v>100</v>
      </c>
      <c r="Y63" s="123">
        <f t="shared" si="28"/>
        <v>100</v>
      </c>
    </row>
    <row r="64" spans="1:25" ht="23.25">
      <c r="A64" s="122">
        <v>7.3</v>
      </c>
      <c r="B64" s="130" t="s">
        <v>187</v>
      </c>
      <c r="C64" s="128">
        <v>24000</v>
      </c>
      <c r="D64" s="185">
        <v>1742</v>
      </c>
      <c r="E64" s="185">
        <v>22258</v>
      </c>
      <c r="F64" s="185">
        <f t="shared" si="14"/>
        <v>24000</v>
      </c>
      <c r="G64" s="214">
        <v>9006</v>
      </c>
      <c r="H64" s="214">
        <v>3892</v>
      </c>
      <c r="I64" s="125">
        <f t="shared" si="15"/>
        <v>12898</v>
      </c>
      <c r="J64" s="125">
        <f>D64-G64</f>
        <v>-7264</v>
      </c>
      <c r="K64" s="125">
        <f t="shared" si="17"/>
        <v>18366</v>
      </c>
      <c r="L64" s="125">
        <f t="shared" si="18"/>
        <v>11102</v>
      </c>
      <c r="M64" s="125">
        <f>(J64/D64)*100</f>
        <v>-416.99196326061997</v>
      </c>
      <c r="N64" s="127">
        <f t="shared" si="20"/>
        <v>82.51415221493396</v>
      </c>
      <c r="O64" s="127">
        <f t="shared" si="21"/>
        <v>46.25833333333333</v>
      </c>
      <c r="P64" s="126"/>
      <c r="Q64" s="126"/>
      <c r="R64" s="126"/>
      <c r="S64" s="123">
        <f t="shared" si="22"/>
        <v>0</v>
      </c>
      <c r="T64" s="125">
        <f t="shared" si="23"/>
        <v>9006</v>
      </c>
      <c r="U64" s="124">
        <f t="shared" si="24"/>
        <v>3892</v>
      </c>
      <c r="V64" s="124">
        <f t="shared" si="25"/>
        <v>12898</v>
      </c>
      <c r="W64" s="123">
        <f t="shared" si="26"/>
        <v>100</v>
      </c>
      <c r="X64" s="123">
        <f t="shared" si="27"/>
        <v>100</v>
      </c>
      <c r="Y64" s="123">
        <f t="shared" si="28"/>
        <v>100</v>
      </c>
    </row>
    <row r="65" spans="1:25" ht="23.25">
      <c r="A65" s="122">
        <v>7.4</v>
      </c>
      <c r="B65" s="130" t="s">
        <v>188</v>
      </c>
      <c r="C65" s="128">
        <v>24000</v>
      </c>
      <c r="D65" s="185">
        <v>2309</v>
      </c>
      <c r="E65" s="185">
        <v>21691</v>
      </c>
      <c r="F65" s="185">
        <f t="shared" si="14"/>
        <v>24000</v>
      </c>
      <c r="G65" s="214">
        <v>5869</v>
      </c>
      <c r="H65" s="214">
        <v>4054</v>
      </c>
      <c r="I65" s="125">
        <f t="shared" si="15"/>
        <v>9923</v>
      </c>
      <c r="J65" s="125">
        <f>D65-G65</f>
        <v>-3560</v>
      </c>
      <c r="K65" s="125">
        <f t="shared" si="17"/>
        <v>17637</v>
      </c>
      <c r="L65" s="125">
        <f t="shared" si="18"/>
        <v>14077</v>
      </c>
      <c r="M65" s="125">
        <f>(J65/D65)*100</f>
        <v>-154.1792983975747</v>
      </c>
      <c r="N65" s="127">
        <f t="shared" si="20"/>
        <v>81.31022082891522</v>
      </c>
      <c r="O65" s="127">
        <f t="shared" si="21"/>
        <v>58.65416666666666</v>
      </c>
      <c r="P65" s="126"/>
      <c r="Q65" s="126"/>
      <c r="R65" s="126"/>
      <c r="S65" s="123">
        <f t="shared" si="22"/>
        <v>0</v>
      </c>
      <c r="T65" s="125">
        <f t="shared" si="23"/>
        <v>5869</v>
      </c>
      <c r="U65" s="124">
        <f t="shared" si="24"/>
        <v>4054</v>
      </c>
      <c r="V65" s="124">
        <f t="shared" si="25"/>
        <v>9923</v>
      </c>
      <c r="W65" s="123">
        <f t="shared" si="26"/>
        <v>100</v>
      </c>
      <c r="X65" s="123">
        <f t="shared" si="27"/>
        <v>100</v>
      </c>
      <c r="Y65" s="123">
        <f t="shared" si="28"/>
        <v>100</v>
      </c>
    </row>
    <row r="66" spans="1:25" ht="23.25">
      <c r="A66" s="122">
        <v>7.5</v>
      </c>
      <c r="B66" s="129" t="s">
        <v>343</v>
      </c>
      <c r="C66" s="128">
        <v>30000</v>
      </c>
      <c r="D66" s="185">
        <v>5000</v>
      </c>
      <c r="E66" s="185">
        <v>25000</v>
      </c>
      <c r="F66" s="185">
        <f t="shared" si="14"/>
        <v>30000</v>
      </c>
      <c r="G66" s="214">
        <v>12500</v>
      </c>
      <c r="H66" s="214">
        <v>7500</v>
      </c>
      <c r="I66" s="125">
        <f t="shared" si="15"/>
        <v>20000</v>
      </c>
      <c r="J66" s="125">
        <f t="shared" si="16"/>
        <v>-7500</v>
      </c>
      <c r="K66" s="125">
        <f t="shared" si="17"/>
        <v>17500</v>
      </c>
      <c r="L66" s="125">
        <f t="shared" si="18"/>
        <v>10000</v>
      </c>
      <c r="M66" s="125">
        <f t="shared" si="19"/>
        <v>-150</v>
      </c>
      <c r="N66" s="127">
        <f t="shared" si="20"/>
        <v>70</v>
      </c>
      <c r="O66" s="127">
        <f t="shared" si="21"/>
        <v>33.33333333333333</v>
      </c>
      <c r="P66" s="126"/>
      <c r="Q66" s="126"/>
      <c r="R66" s="126"/>
      <c r="S66" s="123">
        <f t="shared" si="22"/>
        <v>0</v>
      </c>
      <c r="T66" s="125">
        <f t="shared" si="23"/>
        <v>12500</v>
      </c>
      <c r="U66" s="124">
        <f t="shared" si="24"/>
        <v>7500</v>
      </c>
      <c r="V66" s="124">
        <f t="shared" si="25"/>
        <v>20000</v>
      </c>
      <c r="W66" s="123">
        <f t="shared" si="26"/>
        <v>100</v>
      </c>
      <c r="X66" s="123">
        <f t="shared" si="27"/>
        <v>100</v>
      </c>
      <c r="Y66" s="123">
        <f t="shared" si="28"/>
        <v>100</v>
      </c>
    </row>
    <row r="67" spans="1:25" ht="23.25">
      <c r="A67" s="122">
        <v>7.6</v>
      </c>
      <c r="B67" s="129" t="s">
        <v>151</v>
      </c>
      <c r="C67" s="128"/>
      <c r="D67" s="185">
        <v>0</v>
      </c>
      <c r="E67" s="185">
        <v>0</v>
      </c>
      <c r="F67" s="185">
        <f t="shared" si="14"/>
        <v>0</v>
      </c>
      <c r="G67" s="214"/>
      <c r="H67" s="214"/>
      <c r="I67" s="125">
        <f t="shared" si="15"/>
        <v>0</v>
      </c>
      <c r="J67" s="125">
        <f t="shared" si="16"/>
        <v>0</v>
      </c>
      <c r="K67" s="125">
        <f t="shared" si="17"/>
        <v>0</v>
      </c>
      <c r="L67" s="125">
        <f t="shared" si="18"/>
        <v>0</v>
      </c>
      <c r="M67" s="125" t="e">
        <f t="shared" si="19"/>
        <v>#DIV/0!</v>
      </c>
      <c r="N67" s="127" t="e">
        <f t="shared" si="20"/>
        <v>#DIV/0!</v>
      </c>
      <c r="O67" s="127" t="e">
        <f t="shared" si="21"/>
        <v>#DIV/0!</v>
      </c>
      <c r="P67" s="126"/>
      <c r="Q67" s="126"/>
      <c r="R67" s="126"/>
      <c r="S67" s="123">
        <f t="shared" si="22"/>
        <v>0</v>
      </c>
      <c r="T67" s="125">
        <f t="shared" si="23"/>
        <v>0</v>
      </c>
      <c r="U67" s="124">
        <f t="shared" si="24"/>
        <v>0</v>
      </c>
      <c r="V67" s="124">
        <f t="shared" si="25"/>
        <v>0</v>
      </c>
      <c r="W67" s="123" t="e">
        <f t="shared" si="26"/>
        <v>#DIV/0!</v>
      </c>
      <c r="X67" s="123" t="e">
        <f t="shared" si="27"/>
        <v>#DIV/0!</v>
      </c>
      <c r="Y67" s="123" t="e">
        <f t="shared" si="28"/>
        <v>#DIV/0!</v>
      </c>
    </row>
    <row r="68" spans="1:25" ht="25.5">
      <c r="A68" s="122">
        <v>8</v>
      </c>
      <c r="B68" s="121" t="s">
        <v>189</v>
      </c>
      <c r="C68" s="120">
        <f aca="true" t="shared" si="33" ref="C68:Y68">C61+C53+C47+C40+C25+C19+C12</f>
        <v>5613900</v>
      </c>
      <c r="D68" s="120">
        <f t="shared" si="33"/>
        <v>807429</v>
      </c>
      <c r="E68" s="120">
        <f t="shared" si="33"/>
        <v>4806471</v>
      </c>
      <c r="F68" s="120">
        <f t="shared" si="33"/>
        <v>5613900</v>
      </c>
      <c r="G68" s="214">
        <f t="shared" si="33"/>
        <v>1565115</v>
      </c>
      <c r="H68" s="214">
        <f t="shared" si="33"/>
        <v>920244.5</v>
      </c>
      <c r="I68" s="120">
        <f t="shared" si="33"/>
        <v>2485359.5</v>
      </c>
      <c r="J68" s="120">
        <f t="shared" si="33"/>
        <v>-757686</v>
      </c>
      <c r="K68" s="120">
        <f t="shared" si="33"/>
        <v>3886226.5</v>
      </c>
      <c r="L68" s="120">
        <f t="shared" si="33"/>
        <v>3128540.5</v>
      </c>
      <c r="M68" s="120" t="e">
        <f t="shared" si="33"/>
        <v>#DIV/0!</v>
      </c>
      <c r="N68" s="120">
        <f t="shared" si="33"/>
        <v>606.3932757906771</v>
      </c>
      <c r="O68" s="120">
        <f t="shared" si="33"/>
        <v>414.7833545756295</v>
      </c>
      <c r="P68" s="120">
        <f t="shared" si="33"/>
        <v>0</v>
      </c>
      <c r="Q68" s="120">
        <f t="shared" si="33"/>
        <v>0</v>
      </c>
      <c r="R68" s="120">
        <f t="shared" si="33"/>
        <v>0</v>
      </c>
      <c r="S68" s="120">
        <f t="shared" si="33"/>
        <v>0</v>
      </c>
      <c r="T68" s="120">
        <f t="shared" si="33"/>
        <v>1565115</v>
      </c>
      <c r="U68" s="120">
        <f t="shared" si="33"/>
        <v>920244.5</v>
      </c>
      <c r="V68" s="120">
        <f t="shared" si="33"/>
        <v>2485359.5</v>
      </c>
      <c r="W68" s="120" t="e">
        <f t="shared" si="33"/>
        <v>#DIV/0!</v>
      </c>
      <c r="X68" s="120" t="e">
        <f t="shared" si="33"/>
        <v>#DIV/0!</v>
      </c>
      <c r="Y68" s="120" t="e">
        <f t="shared" si="33"/>
        <v>#DIV/0!</v>
      </c>
    </row>
    <row r="69" ht="24" thickBot="1"/>
    <row r="70" spans="2:17" ht="45">
      <c r="B70" s="119" t="s">
        <v>299</v>
      </c>
      <c r="C70" s="118" t="s">
        <v>298</v>
      </c>
      <c r="E70" s="240" t="s">
        <v>297</v>
      </c>
      <c r="F70" s="241"/>
      <c r="G70" s="241"/>
      <c r="H70" s="241"/>
      <c r="I70" s="242"/>
      <c r="J70" s="118" t="s">
        <v>296</v>
      </c>
      <c r="L70" s="180"/>
      <c r="M70" s="180"/>
      <c r="N70" s="181"/>
      <c r="O70" s="180"/>
      <c r="P70" s="182"/>
      <c r="Q70" s="182"/>
    </row>
    <row r="71" spans="2:17" ht="45">
      <c r="B71" s="117" t="s">
        <v>295</v>
      </c>
      <c r="C71" s="197">
        <v>1388186.3</v>
      </c>
      <c r="E71" s="231" t="s">
        <v>294</v>
      </c>
      <c r="F71" s="232"/>
      <c r="G71" s="232"/>
      <c r="H71" s="232"/>
      <c r="I71" s="233"/>
      <c r="J71" s="116">
        <v>80168</v>
      </c>
      <c r="L71" s="180"/>
      <c r="M71" s="180"/>
      <c r="N71" s="181"/>
      <c r="O71" s="180"/>
      <c r="P71" s="182"/>
      <c r="Q71" s="182"/>
    </row>
    <row r="72" spans="2:17" ht="45">
      <c r="B72" s="115" t="s">
        <v>293</v>
      </c>
      <c r="C72" s="198">
        <v>0</v>
      </c>
      <c r="E72" s="234" t="s">
        <v>292</v>
      </c>
      <c r="F72" s="235"/>
      <c r="G72" s="235"/>
      <c r="H72" s="235"/>
      <c r="I72" s="235"/>
      <c r="J72" s="114"/>
      <c r="L72" s="180"/>
      <c r="M72" s="180"/>
      <c r="N72" s="181"/>
      <c r="O72" s="180"/>
      <c r="P72" s="182"/>
      <c r="Q72" s="182"/>
    </row>
    <row r="73" spans="2:17" ht="24" thickBot="1">
      <c r="B73" s="113" t="s">
        <v>291</v>
      </c>
      <c r="C73" s="198"/>
      <c r="E73" s="243" t="s">
        <v>214</v>
      </c>
      <c r="F73" s="244"/>
      <c r="G73" s="244"/>
      <c r="H73" s="244"/>
      <c r="I73" s="244"/>
      <c r="J73" s="112">
        <f>SUM(J71:J72)</f>
        <v>80168</v>
      </c>
      <c r="L73" s="180"/>
      <c r="M73" s="180"/>
      <c r="N73" s="181"/>
      <c r="O73" s="180"/>
      <c r="P73" s="182"/>
      <c r="Q73" s="182"/>
    </row>
    <row r="74" spans="2:17" ht="23.25">
      <c r="B74" s="111" t="s">
        <v>290</v>
      </c>
      <c r="C74" s="198">
        <v>920244.5</v>
      </c>
      <c r="L74" s="180"/>
      <c r="M74" s="180"/>
      <c r="N74" s="181"/>
      <c r="O74" s="180"/>
      <c r="P74" s="182"/>
      <c r="Q74" s="182"/>
    </row>
    <row r="75" spans="2:3" ht="24" thickBot="1">
      <c r="B75" s="110" t="s">
        <v>289</v>
      </c>
      <c r="C75" s="199">
        <f>C71+C72+C73-C74</f>
        <v>467941.80000000005</v>
      </c>
    </row>
  </sheetData>
  <sheetProtection/>
  <mergeCells count="19">
    <mergeCell ref="E70:I70"/>
    <mergeCell ref="E73:I73"/>
    <mergeCell ref="M10:O10"/>
    <mergeCell ref="J10:L10"/>
    <mergeCell ref="A3:C3"/>
    <mergeCell ref="A4:C4"/>
    <mergeCell ref="A5:C5"/>
    <mergeCell ref="A6:C6"/>
    <mergeCell ref="A7:B7"/>
    <mergeCell ref="W10:Y10"/>
    <mergeCell ref="T10:V10"/>
    <mergeCell ref="Q10:S10"/>
    <mergeCell ref="E71:I71"/>
    <mergeCell ref="E72:I72"/>
    <mergeCell ref="A2:C2"/>
    <mergeCell ref="A10:A11"/>
    <mergeCell ref="B10:B11"/>
    <mergeCell ref="C10:F10"/>
    <mergeCell ref="G10:I10"/>
  </mergeCells>
  <printOptions/>
  <pageMargins left="0.7" right="0.7" top="0.75" bottom="0.75" header="0.3" footer="0.3"/>
  <pageSetup fitToHeight="0" fitToWidth="0" horizontalDpi="600" verticalDpi="600" orientation="landscape" scale="31" r:id="rId3"/>
  <ignoredErrors>
    <ignoredError sqref="F19 F25 F47 F53 D19:E19 F61" formula="1"/>
    <ignoredError sqref="G47:H47" formula="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6">
      <selection activeCell="F12" sqref="F12"/>
    </sheetView>
  </sheetViews>
  <sheetFormatPr defaultColWidth="9.140625" defaultRowHeight="12.75"/>
  <cols>
    <col min="1" max="1" width="17.8515625" style="0" customWidth="1"/>
    <col min="2" max="2" width="19.140625" style="0" customWidth="1"/>
    <col min="3" max="3" width="21.57421875" style="0" customWidth="1"/>
    <col min="4" max="4" width="22.8515625" style="0" customWidth="1"/>
    <col min="5" max="5" width="26.421875" style="0" customWidth="1"/>
    <col min="6" max="6" width="12.8515625" style="0" bestFit="1" customWidth="1"/>
    <col min="7" max="7" width="25.8515625" style="0" customWidth="1"/>
    <col min="10" max="10" width="25.421875" style="0" customWidth="1"/>
    <col min="12" max="12" width="20.421875" style="0" customWidth="1"/>
  </cols>
  <sheetData>
    <row r="2" spans="2:4" ht="20.25">
      <c r="B2" s="88" t="s">
        <v>233</v>
      </c>
      <c r="C2" s="88"/>
      <c r="D2" s="88"/>
    </row>
    <row r="4" spans="5:12" ht="20.25">
      <c r="E4" s="254" t="s">
        <v>225</v>
      </c>
      <c r="F4" s="254"/>
      <c r="G4" s="254"/>
      <c r="H4" s="254"/>
      <c r="J4" s="254" t="s">
        <v>226</v>
      </c>
      <c r="K4" s="254"/>
      <c r="L4" s="254"/>
    </row>
    <row r="5" spans="1:12" ht="63.75">
      <c r="A5" s="251" t="s">
        <v>204</v>
      </c>
      <c r="B5" s="252"/>
      <c r="C5" s="253"/>
      <c r="E5" s="64" t="s">
        <v>199</v>
      </c>
      <c r="F5" s="66" t="s">
        <v>218</v>
      </c>
      <c r="G5" s="70" t="s">
        <v>212</v>
      </c>
      <c r="H5" s="75" t="s">
        <v>214</v>
      </c>
      <c r="J5" s="64" t="s">
        <v>199</v>
      </c>
      <c r="K5" s="64" t="s">
        <v>219</v>
      </c>
      <c r="L5" s="65" t="s">
        <v>217</v>
      </c>
    </row>
    <row r="6" spans="1:12" ht="51">
      <c r="A6" s="174" t="s">
        <v>205</v>
      </c>
      <c r="B6" s="175" t="s">
        <v>210</v>
      </c>
      <c r="C6" s="173" t="s">
        <v>211</v>
      </c>
      <c r="E6" s="62" t="s">
        <v>213</v>
      </c>
      <c r="F6" s="194"/>
      <c r="G6" s="71"/>
      <c r="H6" s="76">
        <f>SUM(F6:G6)</f>
        <v>0</v>
      </c>
      <c r="J6" s="68" t="s">
        <v>220</v>
      </c>
      <c r="K6" s="67">
        <v>920244.5</v>
      </c>
      <c r="L6" s="67" t="e">
        <f>(K6/F8)*100</f>
        <v>#DIV/0!</v>
      </c>
    </row>
    <row r="7" spans="1:12" ht="63.75">
      <c r="A7" s="176" t="s">
        <v>243</v>
      </c>
      <c r="B7" s="177">
        <v>1366</v>
      </c>
      <c r="C7" s="178">
        <v>869</v>
      </c>
      <c r="E7" s="62" t="s">
        <v>215</v>
      </c>
      <c r="F7" s="194"/>
      <c r="G7" s="71"/>
      <c r="H7" s="76">
        <f>SUM(F7:G7)</f>
        <v>0</v>
      </c>
      <c r="J7" s="72" t="s">
        <v>224</v>
      </c>
      <c r="K7" s="71"/>
      <c r="L7" s="71" t="e">
        <f>(K7/G8)*100</f>
        <v>#DIV/0!</v>
      </c>
    </row>
    <row r="8" spans="5:12" ht="12.75">
      <c r="E8" s="63" t="s">
        <v>216</v>
      </c>
      <c r="F8" s="194">
        <f>SUM(F6:F7)</f>
        <v>0</v>
      </c>
      <c r="G8" s="71">
        <f>SUM(G6:G7)</f>
        <v>0</v>
      </c>
      <c r="H8" s="76">
        <f>SUM(H6:H7)</f>
        <v>0</v>
      </c>
      <c r="J8" s="77" t="s">
        <v>214</v>
      </c>
      <c r="K8" s="76">
        <f>SUM(K6:K7)</f>
        <v>920244.5</v>
      </c>
      <c r="L8" s="76" t="e">
        <f>(K8/H8)*100</f>
        <v>#DIV/0!</v>
      </c>
    </row>
    <row r="11" ht="12.75">
      <c r="A11" s="61"/>
    </row>
    <row r="12" spans="2:6" ht="20.25">
      <c r="B12" s="255" t="s">
        <v>227</v>
      </c>
      <c r="C12" s="256"/>
      <c r="D12" s="257"/>
      <c r="F12" s="193"/>
    </row>
    <row r="13" spans="2:4" ht="40.5" customHeight="1">
      <c r="B13" s="87" t="s">
        <v>221</v>
      </c>
      <c r="C13" s="73" t="s">
        <v>222</v>
      </c>
      <c r="D13" s="74" t="s">
        <v>223</v>
      </c>
    </row>
    <row r="14" spans="2:7" ht="12.75">
      <c r="B14" s="69" t="s">
        <v>218</v>
      </c>
      <c r="C14" s="194">
        <f>F8-K6</f>
        <v>-920244.5</v>
      </c>
      <c r="D14" s="194" t="e">
        <f>(C14/F8)*100</f>
        <v>#DIV/0!</v>
      </c>
      <c r="G14" s="193"/>
    </row>
    <row r="15" spans="2:4" ht="63.75">
      <c r="B15" s="72" t="s">
        <v>224</v>
      </c>
      <c r="C15" s="195">
        <f>G8-K7</f>
        <v>0</v>
      </c>
      <c r="D15" s="195"/>
    </row>
    <row r="16" spans="2:4" ht="12.75">
      <c r="B16" s="78" t="s">
        <v>214</v>
      </c>
      <c r="C16" s="196">
        <f>SUM(C14:C15)</f>
        <v>-920244.5</v>
      </c>
      <c r="D16" s="196" t="e">
        <f>(C16/H8)*100</f>
        <v>#DIV/0!</v>
      </c>
    </row>
    <row r="21" spans="3:5" ht="18.75">
      <c r="C21" s="258" t="s">
        <v>232</v>
      </c>
      <c r="D21" s="259"/>
      <c r="E21" s="260"/>
    </row>
    <row r="22" spans="3:5" s="56" customFormat="1" ht="43.5">
      <c r="C22" s="79" t="s">
        <v>228</v>
      </c>
      <c r="D22" s="82" t="s">
        <v>231</v>
      </c>
      <c r="E22" s="83" t="s">
        <v>196</v>
      </c>
    </row>
    <row r="23" spans="3:5" ht="15">
      <c r="C23" s="80" t="s">
        <v>145</v>
      </c>
      <c r="D23" s="191">
        <v>0</v>
      </c>
      <c r="E23" s="191">
        <f>(D23/'Quarterly fin. review-detail'!F3)*100</f>
        <v>0</v>
      </c>
    </row>
    <row r="24" spans="3:5" ht="15">
      <c r="C24" s="80" t="s">
        <v>229</v>
      </c>
      <c r="D24" s="191">
        <v>185207</v>
      </c>
      <c r="E24" s="191">
        <f>(D24/'Quarterly fin. review-detail'!F10)*100</f>
        <v>18.334603771717074</v>
      </c>
    </row>
    <row r="25" spans="3:5" ht="15">
      <c r="C25" s="80" t="s">
        <v>156</v>
      </c>
      <c r="D25" s="191">
        <v>217446</v>
      </c>
      <c r="E25" s="191">
        <f>(D25/'Quarterly fin. review-detail'!F16)*100</f>
        <v>41.60061526806059</v>
      </c>
    </row>
    <row r="26" spans="3:5" ht="30">
      <c r="C26" s="81" t="s">
        <v>169</v>
      </c>
      <c r="D26" s="191">
        <v>467401</v>
      </c>
      <c r="E26" s="191">
        <f>(D26/'Quarterly fin. review-detail'!F31)*100</f>
        <v>19.786330105044275</v>
      </c>
    </row>
    <row r="27" spans="3:5" ht="30">
      <c r="C27" s="81" t="s">
        <v>174</v>
      </c>
      <c r="D27" s="191">
        <f>'Quarterly fin. review-detail'!G38</f>
        <v>0</v>
      </c>
      <c r="E27" s="191">
        <f>(D27/'Quarterly fin. review-detail'!F38)*100</f>
        <v>0</v>
      </c>
    </row>
    <row r="28" spans="3:5" ht="30">
      <c r="C28" s="81" t="s">
        <v>178</v>
      </c>
      <c r="D28" s="191">
        <v>0</v>
      </c>
      <c r="E28" s="191">
        <f>(D28/'Quarterly fin. review-detail'!F44)*100</f>
        <v>0</v>
      </c>
    </row>
    <row r="29" spans="3:5" ht="15">
      <c r="C29" s="80" t="s">
        <v>230</v>
      </c>
      <c r="D29" s="191">
        <v>60765</v>
      </c>
      <c r="E29" s="191">
        <f>(D29/'Quarterly fin. review-detail'!F52)*100</f>
        <v>51.056160516233106</v>
      </c>
    </row>
  </sheetData>
  <sheetProtection/>
  <mergeCells count="5">
    <mergeCell ref="A5:C5"/>
    <mergeCell ref="E4:H4"/>
    <mergeCell ref="J4:L4"/>
    <mergeCell ref="B12:D12"/>
    <mergeCell ref="C21:E21"/>
  </mergeCells>
  <printOptions/>
  <pageMargins left="0.7" right="0.7" top="0.75" bottom="0.75" header="0.3" footer="0.3"/>
  <pageSetup orientation="portrait" r:id="rId3"/>
  <ignoredErrors>
    <ignoredError sqref="E23 E25:E29" evalErro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T32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16.140625" style="0" bestFit="1" customWidth="1"/>
    <col min="2" max="2" width="10.00390625" style="0" bestFit="1" customWidth="1"/>
    <col min="6" max="6" width="24.8515625" style="0" bestFit="1" customWidth="1"/>
  </cols>
  <sheetData>
    <row r="3" spans="1:20" ht="18.75">
      <c r="A3" s="101" t="s">
        <v>244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32.75" customHeight="1">
      <c r="A4" s="90" t="s">
        <v>13</v>
      </c>
      <c r="B4" s="91" t="s">
        <v>245</v>
      </c>
      <c r="C4" s="91" t="s">
        <v>246</v>
      </c>
      <c r="D4" s="91" t="s">
        <v>247</v>
      </c>
      <c r="E4" s="91" t="s">
        <v>248</v>
      </c>
      <c r="F4" s="91" t="s">
        <v>286</v>
      </c>
      <c r="G4" s="91" t="s">
        <v>249</v>
      </c>
      <c r="H4" s="91" t="s">
        <v>250</v>
      </c>
      <c r="I4" s="91" t="s">
        <v>251</v>
      </c>
      <c r="J4" s="91" t="s">
        <v>285</v>
      </c>
      <c r="K4" s="91" t="s">
        <v>252</v>
      </c>
      <c r="L4" s="91" t="s">
        <v>253</v>
      </c>
      <c r="M4" s="91" t="s">
        <v>254</v>
      </c>
      <c r="N4" s="91" t="s">
        <v>255</v>
      </c>
      <c r="O4" s="91" t="s">
        <v>256</v>
      </c>
      <c r="P4" s="91" t="s">
        <v>257</v>
      </c>
      <c r="Q4" s="261" t="s">
        <v>284</v>
      </c>
      <c r="R4" s="261"/>
      <c r="S4" s="91" t="s">
        <v>258</v>
      </c>
      <c r="T4" s="91" t="s">
        <v>259</v>
      </c>
    </row>
    <row r="5" spans="1:20" ht="15">
      <c r="A5" s="170" t="s">
        <v>344</v>
      </c>
      <c r="Q5" s="93" t="s">
        <v>260</v>
      </c>
      <c r="R5" s="93" t="s">
        <v>261</v>
      </c>
      <c r="S5" s="94"/>
      <c r="T5" s="95"/>
    </row>
    <row r="6" spans="1:20" ht="15">
      <c r="A6" s="171" t="s">
        <v>355</v>
      </c>
      <c r="B6" s="92">
        <v>1</v>
      </c>
      <c r="C6" s="96">
        <v>1</v>
      </c>
      <c r="D6" s="96">
        <v>67</v>
      </c>
      <c r="E6" s="96">
        <v>2235</v>
      </c>
      <c r="F6" s="96">
        <v>1547</v>
      </c>
      <c r="G6" s="96">
        <v>10</v>
      </c>
      <c r="H6" s="96">
        <v>87</v>
      </c>
      <c r="I6" s="96">
        <v>152</v>
      </c>
      <c r="J6" s="96">
        <v>152</v>
      </c>
      <c r="K6" s="96">
        <v>1518</v>
      </c>
      <c r="L6" s="96">
        <v>34</v>
      </c>
      <c r="M6" s="96">
        <v>34</v>
      </c>
      <c r="N6" s="96">
        <v>13</v>
      </c>
      <c r="O6" s="96">
        <v>128</v>
      </c>
      <c r="P6" s="96">
        <v>5</v>
      </c>
      <c r="Q6" s="96">
        <v>560</v>
      </c>
      <c r="R6" s="93">
        <v>75.5</v>
      </c>
      <c r="S6" s="97">
        <v>1547</v>
      </c>
      <c r="T6" s="95">
        <v>1</v>
      </c>
    </row>
    <row r="7" spans="1:20" ht="15">
      <c r="A7" s="171"/>
      <c r="B7" s="92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3"/>
      <c r="S7" s="97"/>
      <c r="T7" s="95"/>
    </row>
    <row r="8" spans="1:20" ht="15">
      <c r="A8" s="171"/>
      <c r="B8" s="98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5"/>
    </row>
    <row r="9" spans="1:20" ht="15">
      <c r="A9" s="171"/>
      <c r="B9" s="92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7"/>
      <c r="S9" s="97"/>
      <c r="T9" s="95"/>
    </row>
    <row r="10" spans="1:20" ht="15">
      <c r="A10" s="171"/>
      <c r="B10" s="98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5"/>
    </row>
    <row r="11" spans="1:20" ht="15">
      <c r="A11" s="171"/>
      <c r="B11" s="98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5"/>
    </row>
    <row r="12" spans="1:20" ht="15">
      <c r="A12" s="171"/>
      <c r="B12" s="9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5"/>
    </row>
    <row r="13" spans="1:20" ht="15">
      <c r="A13" s="172"/>
      <c r="B13" s="92"/>
      <c r="C13" s="97"/>
      <c r="D13" s="97"/>
      <c r="E13" s="97"/>
      <c r="F13" s="97"/>
      <c r="G13" s="97"/>
      <c r="H13" s="97"/>
      <c r="I13" s="97"/>
      <c r="J13" s="97"/>
      <c r="K13" s="100"/>
      <c r="L13" s="100"/>
      <c r="M13" s="100"/>
      <c r="N13" s="100"/>
      <c r="O13" s="100"/>
      <c r="P13" s="100"/>
      <c r="Q13" s="100"/>
      <c r="R13" s="100"/>
      <c r="S13" s="100"/>
      <c r="T13" s="95"/>
    </row>
    <row r="16" spans="1:6" ht="19.5">
      <c r="A16" s="262" t="s">
        <v>262</v>
      </c>
      <c r="B16" s="262"/>
      <c r="C16" s="262"/>
      <c r="D16" s="262"/>
      <c r="E16" s="262"/>
      <c r="F16" s="262"/>
    </row>
    <row r="17" spans="1:6" s="155" customFormat="1" ht="162" customHeight="1">
      <c r="A17" s="154" t="s">
        <v>198</v>
      </c>
      <c r="B17" s="154" t="s">
        <v>199</v>
      </c>
      <c r="C17" s="153" t="s">
        <v>263</v>
      </c>
      <c r="D17" s="153" t="s">
        <v>264</v>
      </c>
      <c r="E17" s="153" t="s">
        <v>265</v>
      </c>
      <c r="F17" s="154" t="s">
        <v>266</v>
      </c>
    </row>
    <row r="18" spans="1:6" ht="15">
      <c r="A18" s="95">
        <v>1</v>
      </c>
      <c r="B18" s="95"/>
      <c r="C18" s="95" t="s">
        <v>345</v>
      </c>
      <c r="D18" s="95">
        <v>99</v>
      </c>
      <c r="E18" s="95"/>
      <c r="F18" s="95" t="s">
        <v>346</v>
      </c>
    </row>
    <row r="19" spans="1:6" ht="15">
      <c r="A19" s="95">
        <v>2</v>
      </c>
      <c r="B19" s="95"/>
      <c r="C19" s="95" t="s">
        <v>350</v>
      </c>
      <c r="D19" s="95">
        <v>33</v>
      </c>
      <c r="E19" s="95"/>
      <c r="F19" s="95"/>
    </row>
    <row r="20" spans="1:6" ht="15">
      <c r="A20" s="95"/>
      <c r="B20" s="95"/>
      <c r="C20" s="95"/>
      <c r="D20" s="95"/>
      <c r="E20" s="95"/>
      <c r="F20" s="95"/>
    </row>
    <row r="21" spans="1:6" ht="15">
      <c r="A21" s="95"/>
      <c r="B21" s="95"/>
      <c r="C21" s="95"/>
      <c r="D21" s="95"/>
      <c r="E21" s="95"/>
      <c r="F21" s="95"/>
    </row>
    <row r="22" spans="1:6" ht="15">
      <c r="A22" s="95"/>
      <c r="B22" s="95"/>
      <c r="C22" s="95"/>
      <c r="D22" s="95"/>
      <c r="E22" s="95"/>
      <c r="F22" s="95"/>
    </row>
    <row r="23" spans="1:6" ht="15">
      <c r="A23" s="95"/>
      <c r="B23" s="95"/>
      <c r="C23" s="95"/>
      <c r="D23" s="95"/>
      <c r="E23" s="95"/>
      <c r="F23" s="95"/>
    </row>
    <row r="24" spans="1:6" ht="15">
      <c r="A24" s="95"/>
      <c r="B24" s="95"/>
      <c r="C24" s="95"/>
      <c r="D24" s="95"/>
      <c r="E24" s="95"/>
      <c r="F24" s="95"/>
    </row>
    <row r="25" spans="1:6" ht="15">
      <c r="A25" s="95"/>
      <c r="B25" s="95"/>
      <c r="C25" s="95"/>
      <c r="D25" s="95"/>
      <c r="E25" s="95"/>
      <c r="F25" s="95"/>
    </row>
    <row r="26" spans="1:6" ht="15">
      <c r="A26" s="95"/>
      <c r="B26" s="95"/>
      <c r="C26" s="95"/>
      <c r="D26" s="95"/>
      <c r="E26" s="95"/>
      <c r="F26" s="95"/>
    </row>
    <row r="27" spans="1:6" ht="15">
      <c r="A27" s="95"/>
      <c r="B27" s="95"/>
      <c r="C27" s="95"/>
      <c r="D27" s="95"/>
      <c r="E27" s="95"/>
      <c r="F27" s="95"/>
    </row>
    <row r="28" spans="1:6" ht="15">
      <c r="A28" s="95"/>
      <c r="B28" s="95"/>
      <c r="C28" s="95"/>
      <c r="D28" s="95"/>
      <c r="E28" s="95"/>
      <c r="F28" s="95"/>
    </row>
    <row r="29" spans="1:6" ht="15">
      <c r="A29" s="95"/>
      <c r="B29" s="95"/>
      <c r="C29" s="95"/>
      <c r="D29" s="95"/>
      <c r="E29" s="95"/>
      <c r="F29" s="95"/>
    </row>
    <row r="30" spans="1:6" ht="15">
      <c r="A30" s="95"/>
      <c r="B30" s="95"/>
      <c r="C30" s="95"/>
      <c r="D30" s="95"/>
      <c r="E30" s="95"/>
      <c r="F30" s="95"/>
    </row>
    <row r="31" spans="1:6" ht="15">
      <c r="A31" s="95"/>
      <c r="B31" s="95"/>
      <c r="C31" s="95"/>
      <c r="D31" s="95"/>
      <c r="E31" s="95"/>
      <c r="F31" s="95"/>
    </row>
    <row r="32" spans="1:6" ht="15">
      <c r="A32" s="95"/>
      <c r="B32" s="95"/>
      <c r="C32" s="95"/>
      <c r="D32" s="95"/>
      <c r="E32" s="95"/>
      <c r="F32" s="95"/>
    </row>
  </sheetData>
  <sheetProtection/>
  <mergeCells count="2">
    <mergeCell ref="Q4:R4"/>
    <mergeCell ref="A16:F1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sarala</cp:lastModifiedBy>
  <cp:lastPrinted>2012-03-19T05:47:13Z</cp:lastPrinted>
  <dcterms:created xsi:type="dcterms:W3CDTF">2011-05-06T01:28:55Z</dcterms:created>
  <dcterms:modified xsi:type="dcterms:W3CDTF">2015-01-21T12:10:43Z</dcterms:modified>
  <cp:category/>
  <cp:version/>
  <cp:contentType/>
  <cp:contentStatus/>
</cp:coreProperties>
</file>